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G:\.shortcut-targets-by-id\0BzyI_LDbSgtXXzZOZ2twRUFnSEk\0 ROZPOČTY\Inreco\19 Knapovec\Rozpočet\"/>
    </mc:Choice>
  </mc:AlternateContent>
  <bookViews>
    <workbookView xWindow="0" yWindow="0" windowWidth="0" windowHeight="0"/>
  </bookViews>
  <sheets>
    <sheet name="Rekapitulace stavby" sheetId="1" r:id="rId1"/>
    <sheet name="D.1.1. - Architektonicko ..." sheetId="2" r:id="rId2"/>
    <sheet name="VON - Vedlejší a ostatní ..." sheetId="3" r:id="rId3"/>
    <sheet name="Seznam figur" sheetId="4" r:id="rId4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'D.1.1. - Architektonicko ...'!$C$126:$K$414</definedName>
    <definedName name="_xlnm.Print_Area" localSheetId="1">'D.1.1. - Architektonicko ...'!$C$4:$J$76,'D.1.1. - Architektonicko ...'!$C$82:$J$108,'D.1.1. - Architektonicko ...'!$C$114:$K$414</definedName>
    <definedName name="_xlnm.Print_Titles" localSheetId="1">'D.1.1. - Architektonicko ...'!$126:$126</definedName>
    <definedName name="_xlnm._FilterDatabase" localSheetId="2" hidden="1">'VON - Vedlejší a ostatní ...'!$C$118:$K$125</definedName>
    <definedName name="_xlnm.Print_Area" localSheetId="2">'VON - Vedlejší a ostatní ...'!$C$4:$J$76,'VON - Vedlejší a ostatní ...'!$C$82:$J$100,'VON - Vedlejší a ostatní ...'!$C$106:$K$125</definedName>
    <definedName name="_xlnm.Print_Titles" localSheetId="2">'VON - Vedlejší a ostatní ...'!$118:$118</definedName>
    <definedName name="_xlnm.Print_Area" localSheetId="3">'Seznam figur'!$C$4:$G$29</definedName>
    <definedName name="_xlnm.Print_Titles" localSheetId="3">'Seznam figur'!$9:$9</definedName>
  </definedNames>
  <calcPr/>
</workbook>
</file>

<file path=xl/calcChain.xml><?xml version="1.0" encoding="utf-8"?>
<calcChain xmlns="http://schemas.openxmlformats.org/spreadsheetml/2006/main">
  <c i="4" l="1" r="D7"/>
  <c i="3" r="J37"/>
  <c r="J36"/>
  <c i="1" r="AY96"/>
  <c i="3" r="J35"/>
  <c i="1" r="AX96"/>
  <c i="3" r="BI125"/>
  <c r="BH125"/>
  <c r="BG125"/>
  <c r="BF125"/>
  <c r="T125"/>
  <c r="T124"/>
  <c r="R125"/>
  <c r="R124"/>
  <c r="P125"/>
  <c r="P124"/>
  <c r="BI123"/>
  <c r="BH123"/>
  <c r="BG123"/>
  <c r="BF123"/>
  <c r="T123"/>
  <c r="R123"/>
  <c r="P123"/>
  <c r="BI122"/>
  <c r="BH122"/>
  <c r="BG122"/>
  <c r="BF122"/>
  <c r="T122"/>
  <c r="R122"/>
  <c r="P122"/>
  <c r="J116"/>
  <c r="J115"/>
  <c r="F115"/>
  <c r="F113"/>
  <c r="E111"/>
  <c r="J92"/>
  <c r="J91"/>
  <c r="F91"/>
  <c r="F89"/>
  <c r="E87"/>
  <c r="J18"/>
  <c r="E18"/>
  <c r="F92"/>
  <c r="J17"/>
  <c r="J12"/>
  <c r="J89"/>
  <c r="E7"/>
  <c r="E109"/>
  <c i="2" r="J37"/>
  <c r="J36"/>
  <c i="1" r="AY95"/>
  <c i="2" r="J35"/>
  <c i="1" r="AX95"/>
  <c i="2" r="BI414"/>
  <c r="BH414"/>
  <c r="BG414"/>
  <c r="BF414"/>
  <c r="T414"/>
  <c r="R414"/>
  <c r="P414"/>
  <c r="BI413"/>
  <c r="BH413"/>
  <c r="BG413"/>
  <c r="BF413"/>
  <c r="T413"/>
  <c r="R413"/>
  <c r="P413"/>
  <c r="BI407"/>
  <c r="BH407"/>
  <c r="BG407"/>
  <c r="BF407"/>
  <c r="T407"/>
  <c r="R407"/>
  <c r="P407"/>
  <c r="BI401"/>
  <c r="BH401"/>
  <c r="BG401"/>
  <c r="BF401"/>
  <c r="T401"/>
  <c r="R401"/>
  <c r="P401"/>
  <c r="BI399"/>
  <c r="BH399"/>
  <c r="BG399"/>
  <c r="BF399"/>
  <c r="T399"/>
  <c r="R399"/>
  <c r="P399"/>
  <c r="BI398"/>
  <c r="BH398"/>
  <c r="BG398"/>
  <c r="BF398"/>
  <c r="T398"/>
  <c r="R398"/>
  <c r="P398"/>
  <c r="BI390"/>
  <c r="BH390"/>
  <c r="BG390"/>
  <c r="BF390"/>
  <c r="T390"/>
  <c r="R390"/>
  <c r="P390"/>
  <c r="BI387"/>
  <c r="BH387"/>
  <c r="BG387"/>
  <c r="BF387"/>
  <c r="T387"/>
  <c r="T386"/>
  <c r="R387"/>
  <c r="R386"/>
  <c r="P387"/>
  <c r="P386"/>
  <c r="BI384"/>
  <c r="BH384"/>
  <c r="BG384"/>
  <c r="BF384"/>
  <c r="T384"/>
  <c r="R384"/>
  <c r="P384"/>
  <c r="BI383"/>
  <c r="BH383"/>
  <c r="BG383"/>
  <c r="BF383"/>
  <c r="T383"/>
  <c r="R383"/>
  <c r="P383"/>
  <c r="BI382"/>
  <c r="BH382"/>
  <c r="BG382"/>
  <c r="BF382"/>
  <c r="T382"/>
  <c r="R382"/>
  <c r="P382"/>
  <c r="BI381"/>
  <c r="BH381"/>
  <c r="BG381"/>
  <c r="BF381"/>
  <c r="T381"/>
  <c r="R381"/>
  <c r="P381"/>
  <c r="BI379"/>
  <c r="BH379"/>
  <c r="BG379"/>
  <c r="BF379"/>
  <c r="T379"/>
  <c r="R379"/>
  <c r="P379"/>
  <c r="BI378"/>
  <c r="BH378"/>
  <c r="BG378"/>
  <c r="BF378"/>
  <c r="T378"/>
  <c r="R378"/>
  <c r="P378"/>
  <c r="BI372"/>
  <c r="BH372"/>
  <c r="BG372"/>
  <c r="BF372"/>
  <c r="T372"/>
  <c r="R372"/>
  <c r="P372"/>
  <c r="BI367"/>
  <c r="BH367"/>
  <c r="BG367"/>
  <c r="BF367"/>
  <c r="T367"/>
  <c r="R367"/>
  <c r="P367"/>
  <c r="BI360"/>
  <c r="BH360"/>
  <c r="BG360"/>
  <c r="BF360"/>
  <c r="T360"/>
  <c r="R360"/>
  <c r="P360"/>
  <c r="BI354"/>
  <c r="BH354"/>
  <c r="BG354"/>
  <c r="BF354"/>
  <c r="T354"/>
  <c r="R354"/>
  <c r="P354"/>
  <c r="BI346"/>
  <c r="BH346"/>
  <c r="BG346"/>
  <c r="BF346"/>
  <c r="T346"/>
  <c r="R346"/>
  <c r="P346"/>
  <c r="BI334"/>
  <c r="BH334"/>
  <c r="BG334"/>
  <c r="BF334"/>
  <c r="T334"/>
  <c r="R334"/>
  <c r="P334"/>
  <c r="BI323"/>
  <c r="BH323"/>
  <c r="BG323"/>
  <c r="BF323"/>
  <c r="T323"/>
  <c r="R323"/>
  <c r="P323"/>
  <c r="BI308"/>
  <c r="BH308"/>
  <c r="BG308"/>
  <c r="BF308"/>
  <c r="T308"/>
  <c r="R308"/>
  <c r="P308"/>
  <c r="BI289"/>
  <c r="BH289"/>
  <c r="BG289"/>
  <c r="BF289"/>
  <c r="T289"/>
  <c r="R289"/>
  <c r="P289"/>
  <c r="BI256"/>
  <c r="BH256"/>
  <c r="BG256"/>
  <c r="BF256"/>
  <c r="T256"/>
  <c r="R256"/>
  <c r="P256"/>
  <c r="BI249"/>
  <c r="BH249"/>
  <c r="BG249"/>
  <c r="BF249"/>
  <c r="T249"/>
  <c r="R249"/>
  <c r="P249"/>
  <c r="BI241"/>
  <c r="BH241"/>
  <c r="BG241"/>
  <c r="BF241"/>
  <c r="T241"/>
  <c r="R241"/>
  <c r="P241"/>
  <c r="BI236"/>
  <c r="BH236"/>
  <c r="BG236"/>
  <c r="BF236"/>
  <c r="T236"/>
  <c r="R236"/>
  <c r="P236"/>
  <c r="BI230"/>
  <c r="BH230"/>
  <c r="BG230"/>
  <c r="BF230"/>
  <c r="T230"/>
  <c r="R230"/>
  <c r="P230"/>
  <c r="BI225"/>
  <c r="BH225"/>
  <c r="BG225"/>
  <c r="BF225"/>
  <c r="T225"/>
  <c r="R225"/>
  <c r="P225"/>
  <c r="BI217"/>
  <c r="BH217"/>
  <c r="BG217"/>
  <c r="BF217"/>
  <c r="T217"/>
  <c r="R217"/>
  <c r="P217"/>
  <c r="BI210"/>
  <c r="BH210"/>
  <c r="BG210"/>
  <c r="BF210"/>
  <c r="T210"/>
  <c r="R210"/>
  <c r="P210"/>
  <c r="BI203"/>
  <c r="BH203"/>
  <c r="BG203"/>
  <c r="BF203"/>
  <c r="T203"/>
  <c r="R203"/>
  <c r="P203"/>
  <c r="BI193"/>
  <c r="BH193"/>
  <c r="BG193"/>
  <c r="BF193"/>
  <c r="T193"/>
  <c r="R193"/>
  <c r="P193"/>
  <c r="BI184"/>
  <c r="BH184"/>
  <c r="BG184"/>
  <c r="BF184"/>
  <c r="T184"/>
  <c r="R184"/>
  <c r="P184"/>
  <c r="BI175"/>
  <c r="BH175"/>
  <c r="BG175"/>
  <c r="BF175"/>
  <c r="T175"/>
  <c r="R175"/>
  <c r="P175"/>
  <c r="BI166"/>
  <c r="BH166"/>
  <c r="BG166"/>
  <c r="BF166"/>
  <c r="T166"/>
  <c r="R166"/>
  <c r="P166"/>
  <c r="BI157"/>
  <c r="BH157"/>
  <c r="BG157"/>
  <c r="BF157"/>
  <c r="T157"/>
  <c r="R157"/>
  <c r="P157"/>
  <c r="BI148"/>
  <c r="BH148"/>
  <c r="BG148"/>
  <c r="BF148"/>
  <c r="T148"/>
  <c r="R148"/>
  <c r="P148"/>
  <c r="BI138"/>
  <c r="BH138"/>
  <c r="BG138"/>
  <c r="BF138"/>
  <c r="T138"/>
  <c r="T129"/>
  <c r="R138"/>
  <c r="R129"/>
  <c r="P138"/>
  <c r="P129"/>
  <c r="BI130"/>
  <c r="BH130"/>
  <c r="BG130"/>
  <c r="BF130"/>
  <c r="T130"/>
  <c r="R130"/>
  <c r="P130"/>
  <c r="J124"/>
  <c r="J123"/>
  <c r="F123"/>
  <c r="F121"/>
  <c r="E119"/>
  <c r="J92"/>
  <c r="J91"/>
  <c r="F91"/>
  <c r="F89"/>
  <c r="E87"/>
  <c r="J18"/>
  <c r="E18"/>
  <c r="F124"/>
  <c r="J17"/>
  <c r="J12"/>
  <c r="J89"/>
  <c r="E7"/>
  <c r="E117"/>
  <c i="1" r="L90"/>
  <c r="AM90"/>
  <c r="AM89"/>
  <c r="L89"/>
  <c r="AM87"/>
  <c r="L87"/>
  <c r="L85"/>
  <c r="L84"/>
  <c i="2" r="J414"/>
  <c r="J407"/>
  <c r="J390"/>
  <c r="J384"/>
  <c r="BK382"/>
  <c r="BK249"/>
  <c r="J225"/>
  <c r="J217"/>
  <c r="J157"/>
  <c r="BK414"/>
  <c r="BK407"/>
  <c r="J398"/>
  <c r="J387"/>
  <c r="BK378"/>
  <c r="J372"/>
  <c r="J367"/>
  <c r="J354"/>
  <c r="BK256"/>
  <c r="BK236"/>
  <c r="BK217"/>
  <c r="BK184"/>
  <c r="J166"/>
  <c i="1" r="AS94"/>
  <c i="2" r="J323"/>
  <c r="BK289"/>
  <c r="J193"/>
  <c r="J130"/>
  <c r="J381"/>
  <c r="J360"/>
  <c r="BK323"/>
  <c r="J256"/>
  <c r="J236"/>
  <c r="J203"/>
  <c r="J184"/>
  <c i="3" r="J123"/>
  <c r="J125"/>
  <c i="2" r="BK334"/>
  <c r="BK138"/>
  <c r="BK384"/>
  <c r="J378"/>
  <c r="J346"/>
  <c r="J289"/>
  <c r="J230"/>
  <c r="BK193"/>
  <c r="BK157"/>
  <c i="3" r="BK125"/>
  <c r="BK123"/>
  <c r="J122"/>
  <c i="2" r="BK413"/>
  <c r="J401"/>
  <c r="BK399"/>
  <c r="BK387"/>
  <c r="BK383"/>
  <c r="BK379"/>
  <c r="BK241"/>
  <c r="BK210"/>
  <c r="BK175"/>
  <c r="J148"/>
  <c r="J413"/>
  <c r="BK401"/>
  <c r="BK390"/>
  <c r="J382"/>
  <c r="BK372"/>
  <c r="BK367"/>
  <c r="BK360"/>
  <c r="J334"/>
  <c r="J241"/>
  <c r="BK225"/>
  <c r="BK203"/>
  <c r="J175"/>
  <c r="J138"/>
  <c r="BK398"/>
  <c r="J383"/>
  <c r="BK381"/>
  <c r="BK346"/>
  <c r="BK308"/>
  <c r="BK230"/>
  <c r="BK148"/>
  <c r="J399"/>
  <c r="J379"/>
  <c r="BK354"/>
  <c r="J308"/>
  <c r="J249"/>
  <c r="J210"/>
  <c r="BK166"/>
  <c r="BK130"/>
  <c i="3" r="BK122"/>
  <c i="2" l="1" r="BK147"/>
  <c r="T147"/>
  <c r="P202"/>
  <c r="T202"/>
  <c r="T224"/>
  <c r="R377"/>
  <c r="BK389"/>
  <c r="J389"/>
  <c r="J106"/>
  <c r="P400"/>
  <c i="3" r="BK121"/>
  <c r="J121"/>
  <c r="J98"/>
  <c r="P121"/>
  <c r="P120"/>
  <c r="P119"/>
  <c i="1" r="AU96"/>
  <c i="2" r="P147"/>
  <c r="P146"/>
  <c r="BK224"/>
  <c r="J224"/>
  <c r="J102"/>
  <c r="P224"/>
  <c r="BK377"/>
  <c r="J377"/>
  <c r="J103"/>
  <c r="T377"/>
  <c r="R389"/>
  <c r="BK400"/>
  <c r="J400"/>
  <c r="J107"/>
  <c r="R400"/>
  <c r="T400"/>
  <c i="3" r="T121"/>
  <c r="T120"/>
  <c r="T119"/>
  <c i="2" r="R147"/>
  <c r="BK202"/>
  <c r="J202"/>
  <c r="J101"/>
  <c r="R202"/>
  <c r="R224"/>
  <c r="P377"/>
  <c r="P389"/>
  <c r="P388"/>
  <c r="T389"/>
  <c r="T388"/>
  <c i="3" r="R121"/>
  <c r="R120"/>
  <c r="R119"/>
  <c i="2" r="BK129"/>
  <c r="J129"/>
  <c r="J98"/>
  <c r="BK386"/>
  <c r="J386"/>
  <c r="J104"/>
  <c i="3" r="BK124"/>
  <c r="J124"/>
  <c r="J99"/>
  <c r="F116"/>
  <c r="BE123"/>
  <c i="2" r="J147"/>
  <c r="J100"/>
  <c i="3" r="E85"/>
  <c r="J113"/>
  <c r="BE122"/>
  <c r="BE125"/>
  <c i="2" r="E85"/>
  <c r="F92"/>
  <c r="BE138"/>
  <c r="BE210"/>
  <c r="BE217"/>
  <c r="BE236"/>
  <c r="BE354"/>
  <c r="BE367"/>
  <c r="BE372"/>
  <c r="BE382"/>
  <c r="BE387"/>
  <c r="BE390"/>
  <c r="J121"/>
  <c r="BE157"/>
  <c r="BE175"/>
  <c r="BE203"/>
  <c r="BE384"/>
  <c r="BE399"/>
  <c r="BE148"/>
  <c r="BE193"/>
  <c r="BE334"/>
  <c r="BE360"/>
  <c r="BE378"/>
  <c r="BE379"/>
  <c r="BE381"/>
  <c r="BE383"/>
  <c r="BE401"/>
  <c r="BE407"/>
  <c r="BE130"/>
  <c r="BE166"/>
  <c r="BE184"/>
  <c r="BE225"/>
  <c r="BE230"/>
  <c r="BE241"/>
  <c r="BE249"/>
  <c r="BE256"/>
  <c r="BE289"/>
  <c r="BE308"/>
  <c r="BE323"/>
  <c r="BE346"/>
  <c r="BE398"/>
  <c r="BE413"/>
  <c r="BE414"/>
  <c r="F37"/>
  <c i="1" r="BD95"/>
  <c i="3" r="F34"/>
  <c i="1" r="BA96"/>
  <c i="3" r="F35"/>
  <c i="1" r="BB96"/>
  <c i="3" r="F36"/>
  <c i="1" r="BC96"/>
  <c i="2" r="F35"/>
  <c i="1" r="BB95"/>
  <c i="2" r="F34"/>
  <c i="1" r="BA95"/>
  <c i="2" r="J34"/>
  <c i="1" r="AW95"/>
  <c i="2" r="F36"/>
  <c i="1" r="BC95"/>
  <c i="3" r="F37"/>
  <c i="1" r="BD96"/>
  <c i="3" r="J34"/>
  <c i="1" r="AW96"/>
  <c i="2" l="1" r="R388"/>
  <c r="P128"/>
  <c r="P127"/>
  <c i="1" r="AU95"/>
  <c i="2" r="BK146"/>
  <c r="J146"/>
  <c r="J99"/>
  <c r="R146"/>
  <c r="R128"/>
  <c r="R127"/>
  <c r="T146"/>
  <c r="T128"/>
  <c r="T127"/>
  <c r="BK388"/>
  <c r="J388"/>
  <c r="J105"/>
  <c i="3" r="BK120"/>
  <c r="J120"/>
  <c r="J97"/>
  <c i="1" r="AU94"/>
  <c i="2" r="J33"/>
  <c i="1" r="AV95"/>
  <c r="AT95"/>
  <c r="BD94"/>
  <c r="W33"/>
  <c r="BB94"/>
  <c r="AX94"/>
  <c r="BA94"/>
  <c r="AW94"/>
  <c r="AK30"/>
  <c i="2" r="F33"/>
  <c i="1" r="AZ95"/>
  <c r="BC94"/>
  <c r="W32"/>
  <c i="3" r="J33"/>
  <c i="1" r="AV96"/>
  <c r="AT96"/>
  <c i="3" r="F33"/>
  <c i="1" r="AZ96"/>
  <c i="2" l="1" r="BK128"/>
  <c r="BK127"/>
  <c r="J127"/>
  <c i="3" r="BK119"/>
  <c r="J119"/>
  <c i="2" r="J30"/>
  <c i="1" r="AG95"/>
  <c i="3" r="J30"/>
  <c i="1" r="AG96"/>
  <c r="AZ94"/>
  <c r="W29"/>
  <c r="W30"/>
  <c r="W31"/>
  <c r="AY94"/>
  <c i="2" l="1" r="J39"/>
  <c i="3" r="J39"/>
  <c i="2" r="J128"/>
  <c r="J97"/>
  <c i="3" r="J96"/>
  <c i="2" r="J96"/>
  <c i="1" r="AN95"/>
  <c r="AN96"/>
  <c r="AG94"/>
  <c r="AK26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<sst xmlns="http://schemas.openxmlformats.org/spreadsheetml/2006/main">
  <si>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</si>
  <si>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</si>
  <si>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</si>
  <si>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</si>
  <si>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</si>
  <si>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{43fa8451-c295-47e9-a7e8-862d0bdb0078}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</si>
  <si>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</si>
  <si>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</si>
  <si>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</si>
  <si>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</si>
  <si>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</si>
  <si>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</si>
  <si>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</si>
  <si>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</si>
  <si>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20230227b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</si>
  <si>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</si>
  <si>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</si>
  <si>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Obnova hřbitovní kaple Zmrtvýchvstání Páně v Knapovci a restaurování vnitřních omítek</t>
  </si>
  <si>
    <t>KSO:</t>
  </si>
  <si>
    <t>CC-CZ:</t>
  </si>
  <si>
    <t>Místo:</t>
  </si>
  <si>
    <t>Knapovec</t>
  </si>
  <si>
    <t>Datum:</t>
  </si>
  <si>
    <t>27. 2. 2023</t>
  </si>
  <si>
    <t>Zadavatel:</t>
  </si>
  <si>
    <t>IČ:</t>
  </si>
  <si>
    <t>Město Ústí nad Orlicí</t>
  </si>
  <si>
    <t>DIČ:</t>
  </si>
  <si>
    <t>Uchazeč:</t>
  </si>
  <si>
    <t>Vyplň údaj</t>
  </si>
  <si>
    <t>Projektant:</t>
  </si>
  <si>
    <t>48155586</t>
  </si>
  <si>
    <t>INRECO, s.r.o.</t>
  </si>
  <si>
    <t>CZ48155586</t>
  </si>
  <si>
    <t>True</t>
  </si>
  <si>
    <t>Zpracovatel:</t>
  </si>
  <si>
    <t>05985404</t>
  </si>
  <si>
    <t>BACing s.r.o.</t>
  </si>
  <si>
    <t>CZ05985404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</si>
  <si>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</si>
  <si>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</si>
  <si>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</si>
  <si>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</si>
  <si>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</si>
  <si>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</si>
  <si>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</si>
  <si>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</si>
  <si>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</si>
  <si>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</si>
  <si>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</si>
  <si>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</si>
  <si>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</si>
  <si>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</si>
  <si>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</si>
  <si>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</si>
  <si>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</si>
  <si>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</si>
  <si>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</si>
  <si>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</si>
  <si>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</si>
  <si>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</si>
  <si>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</si>
  <si>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</si>
  <si>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</si>
  <si>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</si>
  <si>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</si>
  <si>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</si>
  <si>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</si>
  <si>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</si>
  <si>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</si>
  <si>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</si>
  <si>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</si>
  <si>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</si>
  <si>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</si>
  <si>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</si>
  <si>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</si>
  <si>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</si>
  <si>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</si>
  <si>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</si>
  <si>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</si>
  <si>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</si>
  <si>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</si>
  <si>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</si>
  <si>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</si>
  <si>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</si>
  <si>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D.1.1.</t>
  </si>
  <si>
    <t>Architektonicko - stavební řešení</t>
  </si>
  <si>
    <t>STA</t>
  </si>
  <si>
    <t>1</t>
  </si>
  <si>
    <t>{942db08e-9b6f-4b42-8e88-34789f936519}</t>
  </si>
  <si>
    <t>2</t>
  </si>
  <si>
    <t>VON</t>
  </si>
  <si>
    <t xml:space="preserve">Vedlejší a ostatní náklady stavby </t>
  </si>
  <si>
    <t>{49bcfca2-bb0c-4fda-9752-d0b0ab8fec9c}</t>
  </si>
  <si>
    <t>LES_prostor</t>
  </si>
  <si>
    <t>lešení prostorové</t>
  </si>
  <si>
    <t>m3</t>
  </si>
  <si>
    <t>101,44</t>
  </si>
  <si>
    <t>z</t>
  </si>
  <si>
    <t>zásyp</t>
  </si>
  <si>
    <t>2,546</t>
  </si>
  <si>
    <t>KRYCÍ LIST SOUPISU PRACÍ</t>
  </si>
  <si>
    <t>Objekt:</t>
  </si>
  <si>
    <t>D.1.1. - Architektonicko - stavební řešení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</si>
  <si>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</si>
  <si>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</si>
  <si>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</si>
  <si>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</si>
  <si>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</si>
  <si>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</si>
  <si>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</si>
  <si>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65 - Restaurátorské práce</t>
  </si>
  <si>
    <t xml:space="preserve">      65c - Restaurování vnitřních omítek a nástěnných maleb</t>
  </si>
  <si>
    <t xml:space="preserve">      65d - Restaurování truhlářských prvků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</si>
  <si>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</si>
  <si>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</si>
  <si>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</si>
  <si>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</si>
  <si>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</si>
  <si>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772 - Podlahy z kamene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</si>
  <si>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</si>
  <si>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</si>
  <si>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</si>
  <si>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</si>
  <si>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</si>
  <si>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</si>
  <si>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</si>
  <si>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</si>
  <si>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</si>
  <si>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</si>
  <si>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</si>
  <si>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</si>
  <si>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</si>
  <si>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</si>
  <si>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</si>
  <si>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</si>
  <si>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</si>
  <si>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</si>
  <si>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</si>
  <si>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635111232R</t>
  </si>
  <si>
    <t xml:space="preserve">Násyp vyrovnávací pod podlahy z lomové výsivky 0/4 - 4/8 mm  se zhutněním</t>
  </si>
  <si>
    <t>4</t>
  </si>
  <si>
    <t>2084110437</t>
  </si>
  <si>
    <t>VV</t>
  </si>
  <si>
    <t>D.1.1.1 Technická zpráva</t>
  </si>
  <si>
    <t>5.10. Podlaha</t>
  </si>
  <si>
    <t>D.1.1.2.05 Řezy AB</t>
  </si>
  <si>
    <t>"skladby konstrukcí" C</t>
  </si>
  <si>
    <t>D.1.1.2.01 Půdorys na kótě +1,2</t>
  </si>
  <si>
    <t>25,36*0,07</t>
  </si>
  <si>
    <t>Součet</t>
  </si>
  <si>
    <t>635312111R</t>
  </si>
  <si>
    <t>Nový podsyp vápenným prachem z přirozeně hydraulického vápna NHL 2,5</t>
  </si>
  <si>
    <t>m2</t>
  </si>
  <si>
    <t>-1511780381</t>
  </si>
  <si>
    <t>25,36</t>
  </si>
  <si>
    <t>65</t>
  </si>
  <si>
    <t>Restaurátorské práce</t>
  </si>
  <si>
    <t>65c</t>
  </si>
  <si>
    <t>Restaurování vnitřních omítek a nástěnných maleb</t>
  </si>
  <si>
    <t>3</t>
  </si>
  <si>
    <t>65c_1</t>
  </si>
  <si>
    <t>Restaurování vnitřních omítek a nástěnných maleb - čištění</t>
  </si>
  <si>
    <t>-327925174</t>
  </si>
  <si>
    <t>5.11.2 Povrchové úpravy vnitřní</t>
  </si>
  <si>
    <t>5.13 Restaurátorské práce</t>
  </si>
  <si>
    <t>odměřeno z projektové dokumentace</t>
  </si>
  <si>
    <t>(23+25,5)*2</t>
  </si>
  <si>
    <t>6,2*5,1</t>
  </si>
  <si>
    <t>65c_2</t>
  </si>
  <si>
    <t>Restaurování vnitřních omítek a nástěnných maleb - konsolidace</t>
  </si>
  <si>
    <t>1107149253</t>
  </si>
  <si>
    <t>5</t>
  </si>
  <si>
    <t>65c_3</t>
  </si>
  <si>
    <t>Restaurování vnitřních omítek a nástěnných maleb - injektáž</t>
  </si>
  <si>
    <t>-1297979040</t>
  </si>
  <si>
    <t>65c_4</t>
  </si>
  <si>
    <t>Restaurování vnitřních omítek a nástěnných maleb - tmelení</t>
  </si>
  <si>
    <t>-95268570</t>
  </si>
  <si>
    <t>7</t>
  </si>
  <si>
    <t>65c_5</t>
  </si>
  <si>
    <t>Restaurování vnitřních omítek a nástěnných maleb - retuš</t>
  </si>
  <si>
    <t>1386716509</t>
  </si>
  <si>
    <t>8</t>
  </si>
  <si>
    <t>65c_6</t>
  </si>
  <si>
    <t>Restaurování vnitřních omítek a nástěnných maleb - fixace</t>
  </si>
  <si>
    <t>985784836</t>
  </si>
  <si>
    <t>65d</t>
  </si>
  <si>
    <t>Restaurování truhlářských prvků</t>
  </si>
  <si>
    <t>9</t>
  </si>
  <si>
    <t>65d_01</t>
  </si>
  <si>
    <t>Restaurování vstupních dveří do hřbitovní kaple dle restaurátorského průzkumu a projektové dokumentace (demontáž,montáž, kování, truhlářské práce, restuarátorské práce, povrchová úprava, provizorní náhrada včetně montáže, restaurátorská zpráva)</t>
  </si>
  <si>
    <t>kus</t>
  </si>
  <si>
    <t>544120035</t>
  </si>
  <si>
    <t>5.12.3 Truhlářské práce</t>
  </si>
  <si>
    <t>5.13. Restaurátorské práce</t>
  </si>
  <si>
    <t>E.2.03 Restaurátorský průzkum ke vstupném dveřím</t>
  </si>
  <si>
    <t>10</t>
  </si>
  <si>
    <t>65d_02</t>
  </si>
  <si>
    <t>Podrobná restaurátorská dokumentace a základní předstihová konzervace torza oltáře s fixací ohrožených detailů a zbytků polychromie, provedená před deponováním torza do skladu</t>
  </si>
  <si>
    <t>-297991791</t>
  </si>
  <si>
    <t>E.2.02 Restaurování oltáře</t>
  </si>
  <si>
    <t>11</t>
  </si>
  <si>
    <t>65d_03</t>
  </si>
  <si>
    <t>Přemístění torza oltáře do skladu (vzdálenost 6 km) včetně důsledné ochrany torza před poškozením</t>
  </si>
  <si>
    <t>-1166675799</t>
  </si>
  <si>
    <t>Ostatní konstrukce a práce, bourání</t>
  </si>
  <si>
    <t>12</t>
  </si>
  <si>
    <t>943211111</t>
  </si>
  <si>
    <t>Montáž lešení prostorového rámového lehkého s podlahami zatížení do 200 kg/m2 v do 10 m</t>
  </si>
  <si>
    <t>CS ÚRS 2020 02</t>
  </si>
  <si>
    <t>-1635147498</t>
  </si>
  <si>
    <t>5.2. Lešení</t>
  </si>
  <si>
    <t>25,36*4</t>
  </si>
  <si>
    <t>13</t>
  </si>
  <si>
    <t>943211211</t>
  </si>
  <si>
    <t>Příplatek k lešení prostorovému rámovému lehkému s podlahami v do 10 m za první a ZKD den použití</t>
  </si>
  <si>
    <t>1084420503</t>
  </si>
  <si>
    <t>101,44*180 'Přepočtené koeficientem množství</t>
  </si>
  <si>
    <t>14</t>
  </si>
  <si>
    <t>943211811</t>
  </si>
  <si>
    <t>Demontáž lešení prostorového rámového lehkého s podlahami zatížení do 200 kg/m2 v do 10 m</t>
  </si>
  <si>
    <t>1790342610</t>
  </si>
  <si>
    <t>965082941R</t>
  </si>
  <si>
    <t xml:space="preserve">Ruční odstranění násypů  pod podlahami tl přes 200 mm</t>
  </si>
  <si>
    <t>-1148412</t>
  </si>
  <si>
    <t>25,36*0,3</t>
  </si>
  <si>
    <t>16</t>
  </si>
  <si>
    <t>977151123</t>
  </si>
  <si>
    <t>Jádrové vrty diamantovými korunkami do D 150 mm do stavebních materiálů</t>
  </si>
  <si>
    <t>m</t>
  </si>
  <si>
    <t>1534299684</t>
  </si>
  <si>
    <t>5.3. Bourací práce</t>
  </si>
  <si>
    <t>D.1.1.2.01 Půdorys na kótě +1,2 m</t>
  </si>
  <si>
    <t>1,02</t>
  </si>
  <si>
    <t>3*0,75</t>
  </si>
  <si>
    <t>17</t>
  </si>
  <si>
    <t>985141111</t>
  </si>
  <si>
    <t>Vyčištění trhlin a dutin ve zdivu š do 30 mm hl do 150 mm</t>
  </si>
  <si>
    <t>-673653759</t>
  </si>
  <si>
    <t>5.7.Vodorovné konstrukce</t>
  </si>
  <si>
    <t>"0,1" 0,7*2</t>
  </si>
  <si>
    <t>"0,2" 0,5</t>
  </si>
  <si>
    <t>"0,3" 1,5+1+0,5*2</t>
  </si>
  <si>
    <t>"0,5" 0,5</t>
  </si>
  <si>
    <t>"1" 1,5+0,5</t>
  </si>
  <si>
    <t>"1,5" 2*3+1*2</t>
  </si>
  <si>
    <t>"2" 1,5+2+3</t>
  </si>
  <si>
    <t>"2,5" 0,5</t>
  </si>
  <si>
    <t>"3" 1,5+2,5*2</t>
  </si>
  <si>
    <t>"4" 3</t>
  </si>
  <si>
    <t>"5" 3</t>
  </si>
  <si>
    <t>Mezisoučet</t>
  </si>
  <si>
    <t>5.6. Svislé konstrukce</t>
  </si>
  <si>
    <t>"0,1" 1*2+1,5</t>
  </si>
  <si>
    <t>"0,2" 1,5+1</t>
  </si>
  <si>
    <t>"0,3" 2+2+0,5+0,75</t>
  </si>
  <si>
    <t>"0,5" 0,5+0,5+1,5*2</t>
  </si>
  <si>
    <t>"0,7" 2,5+2*2</t>
  </si>
  <si>
    <t>"1" 0,5*2+2+2+1,5*2+1</t>
  </si>
  <si>
    <t>"1,5" 2+2+2,5</t>
  </si>
  <si>
    <t>"2" 0,5+1*2+1</t>
  </si>
  <si>
    <t>"3" 0,5+2+7+3,5+1+2,5+2</t>
  </si>
  <si>
    <t>"4" 2+2*2+2,5</t>
  </si>
  <si>
    <t>"6" 3+2*2+3,5*2+2</t>
  </si>
  <si>
    <t>"7" 4</t>
  </si>
  <si>
    <t>"8" 5</t>
  </si>
  <si>
    <t>"15" 12</t>
  </si>
  <si>
    <t>"20" 3</t>
  </si>
  <si>
    <t>18</t>
  </si>
  <si>
    <t>985231111R</t>
  </si>
  <si>
    <t>Vypnění spár vápennou maltovou směsí s pojivem NHL 3,5</t>
  </si>
  <si>
    <t>bm</t>
  </si>
  <si>
    <t>-219615708</t>
  </si>
  <si>
    <t>19</t>
  </si>
  <si>
    <t>985231112R</t>
  </si>
  <si>
    <t>Vypnění spár kleneb vápennou maltovou směsí s pojivem NHL 3,5</t>
  </si>
  <si>
    <t>-222509403</t>
  </si>
  <si>
    <t>20</t>
  </si>
  <si>
    <t>985421111R</t>
  </si>
  <si>
    <t xml:space="preserve">Injektáž trhlin š 2 mm v klenbách tl do 300 mm speciální  maltou včetně vrtů</t>
  </si>
  <si>
    <t>69570435</t>
  </si>
  <si>
    <t>985421112R</t>
  </si>
  <si>
    <t>Injektáž trhlin š 2 mm v cihelném zdivu tl do 450 mm speciální maltou včetně vrtů</t>
  </si>
  <si>
    <t>242013805</t>
  </si>
  <si>
    <t>22</t>
  </si>
  <si>
    <t>985421121R</t>
  </si>
  <si>
    <t>Injektáž trhlin š 5 mm v klenbou tl do 300 mm speciální maltou včetně vrtů</t>
  </si>
  <si>
    <t>1399550471</t>
  </si>
  <si>
    <t>23</t>
  </si>
  <si>
    <t>985421122R</t>
  </si>
  <si>
    <t>Injektáž trhlin š 5 mm v cihelném zdivu tl do 450 mm speciální maltou včetně vrtů</t>
  </si>
  <si>
    <t>-2137528847</t>
  </si>
  <si>
    <t>24</t>
  </si>
  <si>
    <t>985421132R</t>
  </si>
  <si>
    <t>Injektáž trhlin š 10 mm v cihelném zdivu tl do 450 mm speciální maltou včetně vrtů</t>
  </si>
  <si>
    <t>-103100706</t>
  </si>
  <si>
    <t>25</t>
  </si>
  <si>
    <t>985421142R</t>
  </si>
  <si>
    <t>Injektáž trhlin š 15 mm v cihelném zdivu tl do 450 mm speciální maltou včetně vrtů</t>
  </si>
  <si>
    <t>-2136325965</t>
  </si>
  <si>
    <t>26</t>
  </si>
  <si>
    <t>985421152R</t>
  </si>
  <si>
    <t>Injektáž trhlin š 20 mm v cihelném zdivu tl do 450 mm speciální maltou včetně vrtů</t>
  </si>
  <si>
    <t>2096412736</t>
  </si>
  <si>
    <t>997</t>
  </si>
  <si>
    <t>Přesun sutě</t>
  </si>
  <si>
    <t>27</t>
  </si>
  <si>
    <t>997002511</t>
  </si>
  <si>
    <t>Vodorovné přemístění suti a vybouraných hmot bez naložení ale se složením a urovnáním do 1 km</t>
  </si>
  <si>
    <t>t</t>
  </si>
  <si>
    <t>-839302693</t>
  </si>
  <si>
    <t>28</t>
  </si>
  <si>
    <t>997002519</t>
  </si>
  <si>
    <t>Příplatek ZKD 1 km přemístění suti a vybouraných hmot</t>
  </si>
  <si>
    <t>-191163820</t>
  </si>
  <si>
    <t>10,88*12 'Přepočtené koeficientem množství</t>
  </si>
  <si>
    <t>29</t>
  </si>
  <si>
    <t>997002611</t>
  </si>
  <si>
    <t>Nakládání suti a vybouraných hmot</t>
  </si>
  <si>
    <t>-1373779178</t>
  </si>
  <si>
    <t>30</t>
  </si>
  <si>
    <t>997013631</t>
  </si>
  <si>
    <t>Poplatek za uložení na skládce (skládkovné) stavebního odpadu směsného kód odpadu 17 09 04</t>
  </si>
  <si>
    <t>-849428787</t>
  </si>
  <si>
    <t>31</t>
  </si>
  <si>
    <t>997221141</t>
  </si>
  <si>
    <t>Vodorovná doprava suti ze sypkých materiálů stavebním kolečkem do 50 m</t>
  </si>
  <si>
    <t>291613169</t>
  </si>
  <si>
    <t>32</t>
  </si>
  <si>
    <t>997221149</t>
  </si>
  <si>
    <t>Příplatek ZKD 10 m u vodorovné dopravy suti ze sypkých materiálů stavebním kolečkem</t>
  </si>
  <si>
    <t>-18502871</t>
  </si>
  <si>
    <t>10,88*10 'Přepočtené koeficientem množství</t>
  </si>
  <si>
    <t>998</t>
  </si>
  <si>
    <t>Přesun hmot</t>
  </si>
  <si>
    <t>33</t>
  </si>
  <si>
    <t>998018002</t>
  </si>
  <si>
    <t>Přesun hmot ruční pro budovy v do 12 m</t>
  </si>
  <si>
    <t>-1078527149</t>
  </si>
  <si>
    <t>PSV</t>
  </si>
  <si>
    <t>Práce a dodávky PSV</t>
  </si>
  <si>
    <t>711</t>
  </si>
  <si>
    <t>Izolace proti vodě, vlhkosti a plynům</t>
  </si>
  <si>
    <t>34</t>
  </si>
  <si>
    <t>711211134R</t>
  </si>
  <si>
    <t xml:space="preserve">Izolace proti zemní vlhkosti a radonu provětrávaná z plastových segmentů do v 150 mm </t>
  </si>
  <si>
    <t>-987747293</t>
  </si>
  <si>
    <t>35</t>
  </si>
  <si>
    <t>998711202</t>
  </si>
  <si>
    <t>Přesun hmot procentní pro izolace proti vodě, vlhkosti a plynům v objektech v do 12 m</t>
  </si>
  <si>
    <t>%</t>
  </si>
  <si>
    <t>-484103747</t>
  </si>
  <si>
    <t>36</t>
  </si>
  <si>
    <t>998711292</t>
  </si>
  <si>
    <t>Příplatek k přesunu hmot procentní 711 za zvětšený přesun do 100 m</t>
  </si>
  <si>
    <t>1043268132</t>
  </si>
  <si>
    <t>772</t>
  </si>
  <si>
    <t>Podlahy z kamene</t>
  </si>
  <si>
    <t>37</t>
  </si>
  <si>
    <t>772521100R</t>
  </si>
  <si>
    <t>Rozebrání dlažby z pískovcových desek, včetně zdokumentování a očíslování, očištění tlakovou vodou</t>
  </si>
  <si>
    <t>1383560459</t>
  </si>
  <si>
    <t>38</t>
  </si>
  <si>
    <t>772528123R</t>
  </si>
  <si>
    <t>Kladení stávající dlažby z pískovcových podle stávajícího provedení tl. 80 až 100 mm</t>
  </si>
  <si>
    <t>1228402160</t>
  </si>
  <si>
    <t>39</t>
  </si>
  <si>
    <t>998772202</t>
  </si>
  <si>
    <t>Přesun hmot procentní pro podlahy z kamene v objektech v do 12 m</t>
  </si>
  <si>
    <t>-262665012</t>
  </si>
  <si>
    <t>40</t>
  </si>
  <si>
    <t>998772292</t>
  </si>
  <si>
    <t>Příplatek k přesunu hmot procentní 772 za zvětšený přesun do 100 m</t>
  </si>
  <si>
    <t>1343046555</t>
  </si>
  <si>
    <t xml:space="preserve">VON - Vedlejší a ostatní náklady stavby </t>
  </si>
  <si>
    <t>VRN - Vedlejší rozpočtové náklady</t>
  </si>
  <si>
    <t xml:space="preserve">    VRN1 - Průzkumné, geodetické a projektové práce</t>
  </si>
  <si>
    <t xml:space="preserve">    VRN3 - Zařízení staveniště</t>
  </si>
  <si>
    <t>VRN</t>
  </si>
  <si>
    <t>Vedlejší rozpočtové náklady</t>
  </si>
  <si>
    <t>VRN1</t>
  </si>
  <si>
    <t>Průzkumné, geodetické a projektové práce</t>
  </si>
  <si>
    <t>011314000R</t>
  </si>
  <si>
    <t>Archeologický dohled</t>
  </si>
  <si>
    <t>Kč</t>
  </si>
  <si>
    <t>1024</t>
  </si>
  <si>
    <t>890402135</t>
  </si>
  <si>
    <t>012002000R</t>
  </si>
  <si>
    <t>Geodetické práce</t>
  </si>
  <si>
    <t>-861314994</t>
  </si>
  <si>
    <t>VRN3</t>
  </si>
  <si>
    <t>Zařízení staveniště</t>
  </si>
  <si>
    <t>030001000R</t>
  </si>
  <si>
    <t>Vybudování, provoz, údržba a odstranění zařízení staveniště</t>
  </si>
  <si>
    <t>-639420160</t>
  </si>
  <si>
    <t>SEZNAM FIGUR</t>
  </si>
  <si>
    <t>Výměra</t>
  </si>
  <si>
    <t>latě</t>
  </si>
  <si>
    <t>LES</t>
  </si>
  <si>
    <t>lešení</t>
  </si>
  <si>
    <t>or</t>
  </si>
  <si>
    <t>ornice</t>
  </si>
  <si>
    <t xml:space="preserve"> D.1.1.</t>
  </si>
  <si>
    <t>Použití figury: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</si>
</sst>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31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7" fillId="0" borderId="16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/>
    </xf>
    <xf numFmtId="167" fontId="37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31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33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36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37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38</v>
      </c>
      <c r="AO20" s="23"/>
      <c r="AP20" s="23"/>
      <c r="AQ20" s="23"/>
      <c r="AR20" s="21"/>
      <c r="BE20" s="32"/>
      <c r="BS20" s="18" t="s">
        <v>34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39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40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41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42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43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44</v>
      </c>
      <c r="E29" s="48"/>
      <c r="F29" s="33" t="s">
        <v>45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46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47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48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49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50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51</v>
      </c>
      <c r="U35" s="55"/>
      <c r="V35" s="55"/>
      <c r="W35" s="55"/>
      <c r="X35" s="57" t="s">
        <v>52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53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54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55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56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55</v>
      </c>
      <c r="AI60" s="43"/>
      <c r="AJ60" s="43"/>
      <c r="AK60" s="43"/>
      <c r="AL60" s="43"/>
      <c r="AM60" s="65" t="s">
        <v>56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57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58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55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56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55</v>
      </c>
      <c r="AI75" s="43"/>
      <c r="AJ75" s="43"/>
      <c r="AK75" s="43"/>
      <c r="AL75" s="43"/>
      <c r="AM75" s="65" t="s">
        <v>56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59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20230227b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Obnova hřbitovní kaple Zmrtvýchvstání Páně v Knapovci a restaurování vnitřních omítek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Knapovec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27. 2. 2023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Město Ústí nad Orlicí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INRECO, s.r.o.</v>
      </c>
      <c r="AN89" s="72"/>
      <c r="AO89" s="72"/>
      <c r="AP89" s="72"/>
      <c r="AQ89" s="41"/>
      <c r="AR89" s="45"/>
      <c r="AS89" s="82" t="s">
        <v>60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35</v>
      </c>
      <c r="AJ90" s="41"/>
      <c r="AK90" s="41"/>
      <c r="AL90" s="41"/>
      <c r="AM90" s="81" t="str">
        <f>IF(E20="","",E20)</f>
        <v>BACing s.r.o.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61</v>
      </c>
      <c r="D92" s="95"/>
      <c r="E92" s="95"/>
      <c r="F92" s="95"/>
      <c r="G92" s="95"/>
      <c r="H92" s="96"/>
      <c r="I92" s="97" t="s">
        <v>62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63</v>
      </c>
      <c r="AH92" s="95"/>
      <c r="AI92" s="95"/>
      <c r="AJ92" s="95"/>
      <c r="AK92" s="95"/>
      <c r="AL92" s="95"/>
      <c r="AM92" s="95"/>
      <c r="AN92" s="97" t="s">
        <v>64</v>
      </c>
      <c r="AO92" s="95"/>
      <c r="AP92" s="99"/>
      <c r="AQ92" s="100" t="s">
        <v>65</v>
      </c>
      <c r="AR92" s="45"/>
      <c r="AS92" s="101" t="s">
        <v>66</v>
      </c>
      <c r="AT92" s="102" t="s">
        <v>67</v>
      </c>
      <c r="AU92" s="102" t="s">
        <v>68</v>
      </c>
      <c r="AV92" s="102" t="s">
        <v>69</v>
      </c>
      <c r="AW92" s="102" t="s">
        <v>70</v>
      </c>
      <c r="AX92" s="102" t="s">
        <v>71</v>
      </c>
      <c r="AY92" s="102" t="s">
        <v>72</v>
      </c>
      <c r="AZ92" s="102" t="s">
        <v>73</v>
      </c>
      <c r="BA92" s="102" t="s">
        <v>74</v>
      </c>
      <c r="BB92" s="102" t="s">
        <v>75</v>
      </c>
      <c r="BC92" s="102" t="s">
        <v>76</v>
      </c>
      <c r="BD92" s="103" t="s">
        <v>77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78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ROUND(SUM(AG95:AG96),2)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ROUND(SUM(AS95:AS96),2)</f>
        <v>0</v>
      </c>
      <c r="AT94" s="115">
        <f>ROUND(SUM(AV94:AW94),2)</f>
        <v>0</v>
      </c>
      <c r="AU94" s="116">
        <f>ROUND(SUM(AU95:AU96),5)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ROUND(SUM(AZ95:AZ96),2)</f>
        <v>0</v>
      </c>
      <c r="BA94" s="115">
        <f>ROUND(SUM(BA95:BA96),2)</f>
        <v>0</v>
      </c>
      <c r="BB94" s="115">
        <f>ROUND(SUM(BB95:BB96),2)</f>
        <v>0</v>
      </c>
      <c r="BC94" s="115">
        <f>ROUND(SUM(BC95:BC96),2)</f>
        <v>0</v>
      </c>
      <c r="BD94" s="117">
        <f>ROUND(SUM(BD95:BD96),2)</f>
        <v>0</v>
      </c>
      <c r="BE94" s="6"/>
      <c r="BS94" s="118" t="s">
        <v>79</v>
      </c>
      <c r="BT94" s="118" t="s">
        <v>80</v>
      </c>
      <c r="BU94" s="119" t="s">
        <v>81</v>
      </c>
      <c r="BV94" s="118" t="s">
        <v>82</v>
      </c>
      <c r="BW94" s="118" t="s">
        <v>5</v>
      </c>
      <c r="BX94" s="118" t="s">
        <v>83</v>
      </c>
      <c r="CL94" s="118" t="s">
        <v>1</v>
      </c>
    </row>
    <row r="95" s="7" customFormat="1" ht="16.5" customHeight="1">
      <c r="A95" s="120" t="s">
        <v>84</v>
      </c>
      <c r="B95" s="121"/>
      <c r="C95" s="122"/>
      <c r="D95" s="123" t="s">
        <v>85</v>
      </c>
      <c r="E95" s="123"/>
      <c r="F95" s="123"/>
      <c r="G95" s="123"/>
      <c r="H95" s="123"/>
      <c r="I95" s="124"/>
      <c r="J95" s="123" t="s">
        <v>86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'D.1.1. - Architektonicko 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87</v>
      </c>
      <c r="AR95" s="127"/>
      <c r="AS95" s="128">
        <v>0</v>
      </c>
      <c r="AT95" s="129">
        <f>ROUND(SUM(AV95:AW95),2)</f>
        <v>0</v>
      </c>
      <c r="AU95" s="130">
        <f>'D.1.1. - Architektonicko ...'!P127</f>
        <v>0</v>
      </c>
      <c r="AV95" s="129">
        <f>'D.1.1. - Architektonicko ...'!J33</f>
        <v>0</v>
      </c>
      <c r="AW95" s="129">
        <f>'D.1.1. - Architektonicko ...'!J34</f>
        <v>0</v>
      </c>
      <c r="AX95" s="129">
        <f>'D.1.1. - Architektonicko ...'!J35</f>
        <v>0</v>
      </c>
      <c r="AY95" s="129">
        <f>'D.1.1. - Architektonicko ...'!J36</f>
        <v>0</v>
      </c>
      <c r="AZ95" s="129">
        <f>'D.1.1. - Architektonicko ...'!F33</f>
        <v>0</v>
      </c>
      <c r="BA95" s="129">
        <f>'D.1.1. - Architektonicko ...'!F34</f>
        <v>0</v>
      </c>
      <c r="BB95" s="129">
        <f>'D.1.1. - Architektonicko ...'!F35</f>
        <v>0</v>
      </c>
      <c r="BC95" s="129">
        <f>'D.1.1. - Architektonicko ...'!F36</f>
        <v>0</v>
      </c>
      <c r="BD95" s="131">
        <f>'D.1.1. - Architektonicko ...'!F37</f>
        <v>0</v>
      </c>
      <c r="BE95" s="7"/>
      <c r="BT95" s="132" t="s">
        <v>88</v>
      </c>
      <c r="BV95" s="132" t="s">
        <v>82</v>
      </c>
      <c r="BW95" s="132" t="s">
        <v>89</v>
      </c>
      <c r="BX95" s="132" t="s">
        <v>5</v>
      </c>
      <c r="CL95" s="132" t="s">
        <v>1</v>
      </c>
      <c r="CM95" s="132" t="s">
        <v>90</v>
      </c>
    </row>
    <row r="96" s="7" customFormat="1" ht="16.5" customHeight="1">
      <c r="A96" s="120" t="s">
        <v>84</v>
      </c>
      <c r="B96" s="121"/>
      <c r="C96" s="122"/>
      <c r="D96" s="123" t="s">
        <v>91</v>
      </c>
      <c r="E96" s="123"/>
      <c r="F96" s="123"/>
      <c r="G96" s="123"/>
      <c r="H96" s="123"/>
      <c r="I96" s="124"/>
      <c r="J96" s="123" t="s">
        <v>92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'VON - Vedlejší a ostatní 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87</v>
      </c>
      <c r="AR96" s="127"/>
      <c r="AS96" s="133">
        <v>0</v>
      </c>
      <c r="AT96" s="134">
        <f>ROUND(SUM(AV96:AW96),2)</f>
        <v>0</v>
      </c>
      <c r="AU96" s="135">
        <f>'VON - Vedlejší a ostatní ...'!P119</f>
        <v>0</v>
      </c>
      <c r="AV96" s="134">
        <f>'VON - Vedlejší a ostatní ...'!J33</f>
        <v>0</v>
      </c>
      <c r="AW96" s="134">
        <f>'VON - Vedlejší a ostatní ...'!J34</f>
        <v>0</v>
      </c>
      <c r="AX96" s="134">
        <f>'VON - Vedlejší a ostatní ...'!J35</f>
        <v>0</v>
      </c>
      <c r="AY96" s="134">
        <f>'VON - Vedlejší a ostatní ...'!J36</f>
        <v>0</v>
      </c>
      <c r="AZ96" s="134">
        <f>'VON - Vedlejší a ostatní ...'!F33</f>
        <v>0</v>
      </c>
      <c r="BA96" s="134">
        <f>'VON - Vedlejší a ostatní ...'!F34</f>
        <v>0</v>
      </c>
      <c r="BB96" s="134">
        <f>'VON - Vedlejší a ostatní ...'!F35</f>
        <v>0</v>
      </c>
      <c r="BC96" s="134">
        <f>'VON - Vedlejší a ostatní ...'!F36</f>
        <v>0</v>
      </c>
      <c r="BD96" s="136">
        <f>'VON - Vedlejší a ostatní ...'!F37</f>
        <v>0</v>
      </c>
      <c r="BE96" s="7"/>
      <c r="BT96" s="132" t="s">
        <v>88</v>
      </c>
      <c r="BV96" s="132" t="s">
        <v>82</v>
      </c>
      <c r="BW96" s="132" t="s">
        <v>93</v>
      </c>
      <c r="BX96" s="132" t="s">
        <v>5</v>
      </c>
      <c r="CL96" s="132" t="s">
        <v>1</v>
      </c>
      <c r="CM96" s="132" t="s">
        <v>90</v>
      </c>
    </row>
    <row r="97" s="2" customFormat="1" ht="30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  <row r="98" s="2" customFormat="1" ht="6.96" customHeight="1">
      <c r="A98" s="39"/>
      <c r="B98" s="67"/>
      <c r="C98" s="68"/>
      <c r="D98" s="68"/>
      <c r="E98" s="68"/>
      <c r="F98" s="68"/>
      <c r="G98" s="68"/>
      <c r="H98" s="68"/>
      <c r="I98" s="68"/>
      <c r="J98" s="68"/>
      <c r="K98" s="68"/>
      <c r="L98" s="68"/>
      <c r="M98" s="68"/>
      <c r="N98" s="68"/>
      <c r="O98" s="68"/>
      <c r="P98" s="68"/>
      <c r="Q98" s="68"/>
      <c r="R98" s="68"/>
      <c r="S98" s="68"/>
      <c r="T98" s="68"/>
      <c r="U98" s="68"/>
      <c r="V98" s="68"/>
      <c r="W98" s="68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  <c r="AJ98" s="68"/>
      <c r="AK98" s="68"/>
      <c r="AL98" s="68"/>
      <c r="AM98" s="68"/>
      <c r="AN98" s="68"/>
      <c r="AO98" s="68"/>
      <c r="AP98" s="68"/>
      <c r="AQ98" s="68"/>
      <c r="AR98" s="45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</row>
  </sheetData>
  <sheetProtection sheet="1" formatColumns="0" formatRows="0" objects="1" scenarios="1" spinCount="100000" saltValue="cCqg/9e6oxxbNFEwvhY2ovWXWEKUuf/yffXdI9pjh3TqUN83dXWGaTNQTZRtnxsYAhrMQ+njLKphaZEu/8Q+hQ==" hashValue="Zm57K2LuQLofAggrOjNhrXqGi+/LByK/eZNAjN5h8GVMIwx745jzVuXHN+ixFstsTAOaxoXbEK4swKKeFa6Ejw==" algorithmName="SHA-512" password="CC3D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D.1.1. - Architektonicko ...'!C2" display="/"/>
    <hyperlink ref="A96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  <c r="AZ2" s="137" t="s">
        <v>94</v>
      </c>
      <c r="BA2" s="137" t="s">
        <v>95</v>
      </c>
      <c r="BB2" s="137" t="s">
        <v>96</v>
      </c>
      <c r="BC2" s="137" t="s">
        <v>97</v>
      </c>
      <c r="BD2" s="137" t="s">
        <v>90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90</v>
      </c>
      <c r="AZ3" s="137" t="s">
        <v>98</v>
      </c>
      <c r="BA3" s="137" t="s">
        <v>99</v>
      </c>
      <c r="BB3" s="137" t="s">
        <v>96</v>
      </c>
      <c r="BC3" s="137" t="s">
        <v>100</v>
      </c>
      <c r="BD3" s="137" t="s">
        <v>90</v>
      </c>
    </row>
    <row r="4" s="1" customFormat="1" ht="24.96" customHeight="1">
      <c r="B4" s="21"/>
      <c r="D4" s="140" t="s">
        <v>101</v>
      </c>
      <c r="L4" s="21"/>
      <c r="M4" s="14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2" t="s">
        <v>16</v>
      </c>
      <c r="L6" s="21"/>
    </row>
    <row r="7" s="1" customFormat="1" ht="26.25" customHeight="1">
      <c r="B7" s="21"/>
      <c r="E7" s="143" t="str">
        <f>'Rekapitulace stavby'!K6</f>
        <v>Obnova hřbitovní kaple Zmrtvýchvstání Páně v Knapovci a restaurování vnitřních omítek</v>
      </c>
      <c r="F7" s="142"/>
      <c r="G7" s="142"/>
      <c r="H7" s="142"/>
      <c r="L7" s="21"/>
    </row>
    <row r="8" s="2" customFormat="1" ht="12" customHeight="1">
      <c r="A8" s="39"/>
      <c r="B8" s="45"/>
      <c r="C8" s="39"/>
      <c r="D8" s="142" t="s">
        <v>102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4" t="s">
        <v>103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</v>
      </c>
      <c r="G11" s="39"/>
      <c r="H11" s="39"/>
      <c r="I11" s="142" t="s">
        <v>19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2" t="s">
        <v>20</v>
      </c>
      <c r="E12" s="39"/>
      <c r="F12" s="145" t="s">
        <v>21</v>
      </c>
      <c r="G12" s="39"/>
      <c r="H12" s="39"/>
      <c r="I12" s="142" t="s">
        <v>22</v>
      </c>
      <c r="J12" s="146" t="str">
        <f>'Rekapitulace stavby'!AN8</f>
        <v>27. 2. 2023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5" t="s">
        <v>26</v>
      </c>
      <c r="F15" s="39"/>
      <c r="G15" s="39"/>
      <c r="H15" s="39"/>
      <c r="I15" s="142" t="s">
        <v>27</v>
      </c>
      <c r="J15" s="145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28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30</v>
      </c>
      <c r="E20" s="39"/>
      <c r="F20" s="39"/>
      <c r="G20" s="39"/>
      <c r="H20" s="39"/>
      <c r="I20" s="142" t="s">
        <v>25</v>
      </c>
      <c r="J20" s="145" t="s">
        <v>31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">
        <v>32</v>
      </c>
      <c r="F21" s="39"/>
      <c r="G21" s="39"/>
      <c r="H21" s="39"/>
      <c r="I21" s="142" t="s">
        <v>27</v>
      </c>
      <c r="J21" s="145" t="s">
        <v>33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35</v>
      </c>
      <c r="E23" s="39"/>
      <c r="F23" s="39"/>
      <c r="G23" s="39"/>
      <c r="H23" s="39"/>
      <c r="I23" s="142" t="s">
        <v>25</v>
      </c>
      <c r="J23" s="145" t="s">
        <v>36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">
        <v>37</v>
      </c>
      <c r="F24" s="39"/>
      <c r="G24" s="39"/>
      <c r="H24" s="39"/>
      <c r="I24" s="142" t="s">
        <v>27</v>
      </c>
      <c r="J24" s="145" t="s">
        <v>38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39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2" t="s">
        <v>40</v>
      </c>
      <c r="E30" s="39"/>
      <c r="F30" s="39"/>
      <c r="G30" s="39"/>
      <c r="H30" s="39"/>
      <c r="I30" s="39"/>
      <c r="J30" s="153">
        <f>ROUND(J127,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4" t="s">
        <v>42</v>
      </c>
      <c r="G32" s="39"/>
      <c r="H32" s="39"/>
      <c r="I32" s="154" t="s">
        <v>41</v>
      </c>
      <c r="J32" s="154" t="s">
        <v>43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5" t="s">
        <v>44</v>
      </c>
      <c r="E33" s="142" t="s">
        <v>45</v>
      </c>
      <c r="F33" s="156">
        <f>ROUND((SUM(BE127:BE414)),  2)</f>
        <v>0</v>
      </c>
      <c r="G33" s="39"/>
      <c r="H33" s="39"/>
      <c r="I33" s="157">
        <v>0.20999999999999999</v>
      </c>
      <c r="J33" s="156">
        <f>ROUND(((SUM(BE127:BE414))*I33),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46</v>
      </c>
      <c r="F34" s="156">
        <f>ROUND((SUM(BF127:BF414)),  2)</f>
        <v>0</v>
      </c>
      <c r="G34" s="39"/>
      <c r="H34" s="39"/>
      <c r="I34" s="157">
        <v>0.14999999999999999</v>
      </c>
      <c r="J34" s="156">
        <f>ROUND(((SUM(BF127:BF414))*I34),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47</v>
      </c>
      <c r="F35" s="156">
        <f>ROUND((SUM(BG127:BG414)),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48</v>
      </c>
      <c r="F36" s="156">
        <f>ROUND((SUM(BH127:BH414)),  2)</f>
        <v>0</v>
      </c>
      <c r="G36" s="39"/>
      <c r="H36" s="39"/>
      <c r="I36" s="157">
        <v>0.14999999999999999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49</v>
      </c>
      <c r="F37" s="156">
        <f>ROUND((SUM(BI127:BI414)),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8"/>
      <c r="D39" s="159" t="s">
        <v>50</v>
      </c>
      <c r="E39" s="160"/>
      <c r="F39" s="160"/>
      <c r="G39" s="161" t="s">
        <v>51</v>
      </c>
      <c r="H39" s="162" t="s">
        <v>52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5" t="s">
        <v>53</v>
      </c>
      <c r="E50" s="166"/>
      <c r="F50" s="166"/>
      <c r="G50" s="165" t="s">
        <v>54</v>
      </c>
      <c r="H50" s="166"/>
      <c r="I50" s="166"/>
      <c r="J50" s="166"/>
      <c r="K50" s="16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7" t="s">
        <v>55</v>
      </c>
      <c r="E61" s="168"/>
      <c r="F61" s="169" t="s">
        <v>56</v>
      </c>
      <c r="G61" s="167" t="s">
        <v>55</v>
      </c>
      <c r="H61" s="168"/>
      <c r="I61" s="168"/>
      <c r="J61" s="170" t="s">
        <v>56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5" t="s">
        <v>57</v>
      </c>
      <c r="E65" s="171"/>
      <c r="F65" s="171"/>
      <c r="G65" s="165" t="s">
        <v>58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7" t="s">
        <v>55</v>
      </c>
      <c r="E76" s="168"/>
      <c r="F76" s="169" t="s">
        <v>56</v>
      </c>
      <c r="G76" s="167" t="s">
        <v>55</v>
      </c>
      <c r="H76" s="168"/>
      <c r="I76" s="168"/>
      <c r="J76" s="170" t="s">
        <v>56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6" t="str">
        <f>E7</f>
        <v>Obnova hřbitovní kaple Zmrtvýchvstání Páně v Knapovci a restaurování vnitřních omítek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102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D.1.1. - Architektonicko - stavební řešení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Knapovec</v>
      </c>
      <c r="G89" s="41"/>
      <c r="H89" s="41"/>
      <c r="I89" s="33" t="s">
        <v>22</v>
      </c>
      <c r="J89" s="80" t="str">
        <f>IF(J12="","",J12)</f>
        <v>27. 2. 2023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Ústí nad Orlicí</v>
      </c>
      <c r="G91" s="41"/>
      <c r="H91" s="41"/>
      <c r="I91" s="33" t="s">
        <v>30</v>
      </c>
      <c r="J91" s="37" t="str">
        <f>E21</f>
        <v>INRECO,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BACing s.r.o.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105</v>
      </c>
      <c r="D94" s="178"/>
      <c r="E94" s="178"/>
      <c r="F94" s="178"/>
      <c r="G94" s="178"/>
      <c r="H94" s="178"/>
      <c r="I94" s="178"/>
      <c r="J94" s="179" t="s">
        <v>106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107</v>
      </c>
      <c r="D96" s="41"/>
      <c r="E96" s="41"/>
      <c r="F96" s="41"/>
      <c r="G96" s="41"/>
      <c r="H96" s="41"/>
      <c r="I96" s="41"/>
      <c r="J96" s="111">
        <f>J127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108</v>
      </c>
    </row>
    <row r="97" s="9" customFormat="1" ht="24.96" customHeight="1">
      <c r="A97" s="9"/>
      <c r="B97" s="181"/>
      <c r="C97" s="182"/>
      <c r="D97" s="183" t="s">
        <v>109</v>
      </c>
      <c r="E97" s="184"/>
      <c r="F97" s="184"/>
      <c r="G97" s="184"/>
      <c r="H97" s="184"/>
      <c r="I97" s="184"/>
      <c r="J97" s="185">
        <f>J128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110</v>
      </c>
      <c r="E98" s="190"/>
      <c r="F98" s="190"/>
      <c r="G98" s="190"/>
      <c r="H98" s="190"/>
      <c r="I98" s="190"/>
      <c r="J98" s="191">
        <f>J129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7"/>
      <c r="C99" s="188"/>
      <c r="D99" s="189" t="s">
        <v>111</v>
      </c>
      <c r="E99" s="190"/>
      <c r="F99" s="190"/>
      <c r="G99" s="190"/>
      <c r="H99" s="190"/>
      <c r="I99" s="190"/>
      <c r="J99" s="191">
        <f>J146</f>
        <v>0</v>
      </c>
      <c r="K99" s="188"/>
      <c r="L99" s="19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4.88" customHeight="1">
      <c r="A100" s="10"/>
      <c r="B100" s="187"/>
      <c r="C100" s="188"/>
      <c r="D100" s="189" t="s">
        <v>112</v>
      </c>
      <c r="E100" s="190"/>
      <c r="F100" s="190"/>
      <c r="G100" s="190"/>
      <c r="H100" s="190"/>
      <c r="I100" s="190"/>
      <c r="J100" s="191">
        <f>J147</f>
        <v>0</v>
      </c>
      <c r="K100" s="188"/>
      <c r="L100" s="19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187"/>
      <c r="C101" s="188"/>
      <c r="D101" s="189" t="s">
        <v>113</v>
      </c>
      <c r="E101" s="190"/>
      <c r="F101" s="190"/>
      <c r="G101" s="190"/>
      <c r="H101" s="190"/>
      <c r="I101" s="190"/>
      <c r="J101" s="191">
        <f>J202</f>
        <v>0</v>
      </c>
      <c r="K101" s="188"/>
      <c r="L101" s="19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7"/>
      <c r="C102" s="188"/>
      <c r="D102" s="189" t="s">
        <v>114</v>
      </c>
      <c r="E102" s="190"/>
      <c r="F102" s="190"/>
      <c r="G102" s="190"/>
      <c r="H102" s="190"/>
      <c r="I102" s="190"/>
      <c r="J102" s="191">
        <f>J224</f>
        <v>0</v>
      </c>
      <c r="K102" s="188"/>
      <c r="L102" s="19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7"/>
      <c r="C103" s="188"/>
      <c r="D103" s="189" t="s">
        <v>115</v>
      </c>
      <c r="E103" s="190"/>
      <c r="F103" s="190"/>
      <c r="G103" s="190"/>
      <c r="H103" s="190"/>
      <c r="I103" s="190"/>
      <c r="J103" s="191">
        <f>J377</f>
        <v>0</v>
      </c>
      <c r="K103" s="188"/>
      <c r="L103" s="19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7"/>
      <c r="C104" s="188"/>
      <c r="D104" s="189" t="s">
        <v>116</v>
      </c>
      <c r="E104" s="190"/>
      <c r="F104" s="190"/>
      <c r="G104" s="190"/>
      <c r="H104" s="190"/>
      <c r="I104" s="190"/>
      <c r="J104" s="191">
        <f>J386</f>
        <v>0</v>
      </c>
      <c r="K104" s="188"/>
      <c r="L104" s="19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81"/>
      <c r="C105" s="182"/>
      <c r="D105" s="183" t="s">
        <v>117</v>
      </c>
      <c r="E105" s="184"/>
      <c r="F105" s="184"/>
      <c r="G105" s="184"/>
      <c r="H105" s="184"/>
      <c r="I105" s="184"/>
      <c r="J105" s="185">
        <f>J388</f>
        <v>0</v>
      </c>
      <c r="K105" s="182"/>
      <c r="L105" s="186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87"/>
      <c r="C106" s="188"/>
      <c r="D106" s="189" t="s">
        <v>118</v>
      </c>
      <c r="E106" s="190"/>
      <c r="F106" s="190"/>
      <c r="G106" s="190"/>
      <c r="H106" s="190"/>
      <c r="I106" s="190"/>
      <c r="J106" s="191">
        <f>J389</f>
        <v>0</v>
      </c>
      <c r="K106" s="188"/>
      <c r="L106" s="192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7"/>
      <c r="C107" s="188"/>
      <c r="D107" s="189" t="s">
        <v>119</v>
      </c>
      <c r="E107" s="190"/>
      <c r="F107" s="190"/>
      <c r="G107" s="190"/>
      <c r="H107" s="190"/>
      <c r="I107" s="190"/>
      <c r="J107" s="191">
        <f>J400</f>
        <v>0</v>
      </c>
      <c r="K107" s="188"/>
      <c r="L107" s="192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3" s="2" customFormat="1" ht="6.96" customHeight="1">
      <c r="A113" s="39"/>
      <c r="B113" s="69"/>
      <c r="C113" s="70"/>
      <c r="D113" s="70"/>
      <c r="E113" s="70"/>
      <c r="F113" s="70"/>
      <c r="G113" s="70"/>
      <c r="H113" s="70"/>
      <c r="I113" s="70"/>
      <c r="J113" s="70"/>
      <c r="K113" s="70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24.96" customHeight="1">
      <c r="A114" s="39"/>
      <c r="B114" s="40"/>
      <c r="C114" s="24" t="s">
        <v>120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16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26.25" customHeight="1">
      <c r="A117" s="39"/>
      <c r="B117" s="40"/>
      <c r="C117" s="41"/>
      <c r="D117" s="41"/>
      <c r="E117" s="176" t="str">
        <f>E7</f>
        <v>Obnova hřbitovní kaple Zmrtvýchvstání Páně v Knapovci a restaurování vnitřních omítek</v>
      </c>
      <c r="F117" s="33"/>
      <c r="G117" s="33"/>
      <c r="H117" s="33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102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77" t="str">
        <f>E9</f>
        <v>D.1.1. - Architektonicko - stavební řešení</v>
      </c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20</v>
      </c>
      <c r="D121" s="41"/>
      <c r="E121" s="41"/>
      <c r="F121" s="28" t="str">
        <f>F12</f>
        <v>Knapovec</v>
      </c>
      <c r="G121" s="41"/>
      <c r="H121" s="41"/>
      <c r="I121" s="33" t="s">
        <v>22</v>
      </c>
      <c r="J121" s="80" t="str">
        <f>IF(J12="","",J12)</f>
        <v>27. 2. 2023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24</v>
      </c>
      <c r="D123" s="41"/>
      <c r="E123" s="41"/>
      <c r="F123" s="28" t="str">
        <f>E15</f>
        <v>Město Ústí nad Orlicí</v>
      </c>
      <c r="G123" s="41"/>
      <c r="H123" s="41"/>
      <c r="I123" s="33" t="s">
        <v>30</v>
      </c>
      <c r="J123" s="37" t="str">
        <f>E21</f>
        <v>INRECO, s.r.o.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5.15" customHeight="1">
      <c r="A124" s="39"/>
      <c r="B124" s="40"/>
      <c r="C124" s="33" t="s">
        <v>28</v>
      </c>
      <c r="D124" s="41"/>
      <c r="E124" s="41"/>
      <c r="F124" s="28" t="str">
        <f>IF(E18="","",E18)</f>
        <v>Vyplň údaj</v>
      </c>
      <c r="G124" s="41"/>
      <c r="H124" s="41"/>
      <c r="I124" s="33" t="s">
        <v>35</v>
      </c>
      <c r="J124" s="37" t="str">
        <f>E24</f>
        <v>BACing s.r.o.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0.32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11" customFormat="1" ht="29.28" customHeight="1">
      <c r="A126" s="193"/>
      <c r="B126" s="194"/>
      <c r="C126" s="195" t="s">
        <v>121</v>
      </c>
      <c r="D126" s="196" t="s">
        <v>65</v>
      </c>
      <c r="E126" s="196" t="s">
        <v>61</v>
      </c>
      <c r="F126" s="196" t="s">
        <v>62</v>
      </c>
      <c r="G126" s="196" t="s">
        <v>122</v>
      </c>
      <c r="H126" s="196" t="s">
        <v>123</v>
      </c>
      <c r="I126" s="196" t="s">
        <v>124</v>
      </c>
      <c r="J126" s="196" t="s">
        <v>106</v>
      </c>
      <c r="K126" s="197" t="s">
        <v>125</v>
      </c>
      <c r="L126" s="198"/>
      <c r="M126" s="101" t="s">
        <v>1</v>
      </c>
      <c r="N126" s="102" t="s">
        <v>44</v>
      </c>
      <c r="O126" s="102" t="s">
        <v>126</v>
      </c>
      <c r="P126" s="102" t="s">
        <v>127</v>
      </c>
      <c r="Q126" s="102" t="s">
        <v>128</v>
      </c>
      <c r="R126" s="102" t="s">
        <v>129</v>
      </c>
      <c r="S126" s="102" t="s">
        <v>130</v>
      </c>
      <c r="T126" s="103" t="s">
        <v>131</v>
      </c>
      <c r="U126" s="193"/>
      <c r="V126" s="193"/>
      <c r="W126" s="193"/>
      <c r="X126" s="193"/>
      <c r="Y126" s="193"/>
      <c r="Z126" s="193"/>
      <c r="AA126" s="193"/>
      <c r="AB126" s="193"/>
      <c r="AC126" s="193"/>
      <c r="AD126" s="193"/>
      <c r="AE126" s="193"/>
    </row>
    <row r="127" s="2" customFormat="1" ht="22.8" customHeight="1">
      <c r="A127" s="39"/>
      <c r="B127" s="40"/>
      <c r="C127" s="108" t="s">
        <v>132</v>
      </c>
      <c r="D127" s="41"/>
      <c r="E127" s="41"/>
      <c r="F127" s="41"/>
      <c r="G127" s="41"/>
      <c r="H127" s="41"/>
      <c r="I127" s="41"/>
      <c r="J127" s="199">
        <f>BK127</f>
        <v>0</v>
      </c>
      <c r="K127" s="41"/>
      <c r="L127" s="45"/>
      <c r="M127" s="104"/>
      <c r="N127" s="200"/>
      <c r="O127" s="105"/>
      <c r="P127" s="201">
        <f>P128+P388</f>
        <v>0</v>
      </c>
      <c r="Q127" s="105"/>
      <c r="R127" s="201">
        <f>R128+R388</f>
        <v>9.4846292984999998</v>
      </c>
      <c r="S127" s="105"/>
      <c r="T127" s="202">
        <f>T128+T388</f>
        <v>10.880099999999999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79</v>
      </c>
      <c r="AU127" s="18" t="s">
        <v>108</v>
      </c>
      <c r="BK127" s="203">
        <f>BK128+BK388</f>
        <v>0</v>
      </c>
    </row>
    <row r="128" s="12" customFormat="1" ht="25.92" customHeight="1">
      <c r="A128" s="12"/>
      <c r="B128" s="204"/>
      <c r="C128" s="205"/>
      <c r="D128" s="206" t="s">
        <v>79</v>
      </c>
      <c r="E128" s="207" t="s">
        <v>133</v>
      </c>
      <c r="F128" s="207" t="s">
        <v>134</v>
      </c>
      <c r="G128" s="205"/>
      <c r="H128" s="205"/>
      <c r="I128" s="208"/>
      <c r="J128" s="209">
        <f>BK128</f>
        <v>0</v>
      </c>
      <c r="K128" s="205"/>
      <c r="L128" s="210"/>
      <c r="M128" s="211"/>
      <c r="N128" s="212"/>
      <c r="O128" s="212"/>
      <c r="P128" s="213">
        <f>P129+P146+P224+P377+P386</f>
        <v>0</v>
      </c>
      <c r="Q128" s="212"/>
      <c r="R128" s="213">
        <f>R129+R146+R224+R377+R386</f>
        <v>7.2950468985000008</v>
      </c>
      <c r="S128" s="212"/>
      <c r="T128" s="214">
        <f>T129+T146+T224+T377+T386</f>
        <v>10.880099999999999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5" t="s">
        <v>88</v>
      </c>
      <c r="AT128" s="216" t="s">
        <v>79</v>
      </c>
      <c r="AU128" s="216" t="s">
        <v>80</v>
      </c>
      <c r="AY128" s="215" t="s">
        <v>135</v>
      </c>
      <c r="BK128" s="217">
        <f>BK129+BK146+BK224+BK377+BK386</f>
        <v>0</v>
      </c>
    </row>
    <row r="129" s="12" customFormat="1" ht="22.8" customHeight="1">
      <c r="A129" s="12"/>
      <c r="B129" s="204"/>
      <c r="C129" s="205"/>
      <c r="D129" s="206" t="s">
        <v>79</v>
      </c>
      <c r="E129" s="218" t="s">
        <v>136</v>
      </c>
      <c r="F129" s="218" t="s">
        <v>137</v>
      </c>
      <c r="G129" s="205"/>
      <c r="H129" s="205"/>
      <c r="I129" s="208"/>
      <c r="J129" s="219">
        <f>BK129</f>
        <v>0</v>
      </c>
      <c r="K129" s="205"/>
      <c r="L129" s="210"/>
      <c r="M129" s="211"/>
      <c r="N129" s="212"/>
      <c r="O129" s="212"/>
      <c r="P129" s="213">
        <f>SUM(P130:P145)</f>
        <v>0</v>
      </c>
      <c r="Q129" s="212"/>
      <c r="R129" s="213">
        <f>SUM(R130:R145)</f>
        <v>4.4122440000000003</v>
      </c>
      <c r="S129" s="212"/>
      <c r="T129" s="214">
        <f>SUM(T130:T145)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5" t="s">
        <v>88</v>
      </c>
      <c r="AT129" s="216" t="s">
        <v>79</v>
      </c>
      <c r="AU129" s="216" t="s">
        <v>88</v>
      </c>
      <c r="AY129" s="215" t="s">
        <v>135</v>
      </c>
      <c r="BK129" s="217">
        <f>SUM(BK130:BK145)</f>
        <v>0</v>
      </c>
    </row>
    <row r="130" s="2" customFormat="1" ht="24.15" customHeight="1">
      <c r="A130" s="39"/>
      <c r="B130" s="40"/>
      <c r="C130" s="220" t="s">
        <v>88</v>
      </c>
      <c r="D130" s="220" t="s">
        <v>138</v>
      </c>
      <c r="E130" s="221" t="s">
        <v>139</v>
      </c>
      <c r="F130" s="222" t="s">
        <v>140</v>
      </c>
      <c r="G130" s="223" t="s">
        <v>96</v>
      </c>
      <c r="H130" s="224">
        <v>1.7749999999999999</v>
      </c>
      <c r="I130" s="225"/>
      <c r="J130" s="226">
        <f>ROUND(I130*H130,2)</f>
        <v>0</v>
      </c>
      <c r="K130" s="222" t="s">
        <v>1</v>
      </c>
      <c r="L130" s="45"/>
      <c r="M130" s="227" t="s">
        <v>1</v>
      </c>
      <c r="N130" s="228" t="s">
        <v>45</v>
      </c>
      <c r="O130" s="92"/>
      <c r="P130" s="229">
        <f>O130*H130</f>
        <v>0</v>
      </c>
      <c r="Q130" s="229">
        <v>1.98</v>
      </c>
      <c r="R130" s="229">
        <f>Q130*H130</f>
        <v>3.5145</v>
      </c>
      <c r="S130" s="229">
        <v>0</v>
      </c>
      <c r="T130" s="230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1" t="s">
        <v>141</v>
      </c>
      <c r="AT130" s="231" t="s">
        <v>138</v>
      </c>
      <c r="AU130" s="231" t="s">
        <v>90</v>
      </c>
      <c r="AY130" s="18" t="s">
        <v>135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8" t="s">
        <v>88</v>
      </c>
      <c r="BK130" s="232">
        <f>ROUND(I130*H130,2)</f>
        <v>0</v>
      </c>
      <c r="BL130" s="18" t="s">
        <v>141</v>
      </c>
      <c r="BM130" s="231" t="s">
        <v>142</v>
      </c>
    </row>
    <row r="131" s="13" customFormat="1">
      <c r="A131" s="13"/>
      <c r="B131" s="233"/>
      <c r="C131" s="234"/>
      <c r="D131" s="235" t="s">
        <v>143</v>
      </c>
      <c r="E131" s="236" t="s">
        <v>1</v>
      </c>
      <c r="F131" s="237" t="s">
        <v>144</v>
      </c>
      <c r="G131" s="234"/>
      <c r="H131" s="236" t="s">
        <v>1</v>
      </c>
      <c r="I131" s="238"/>
      <c r="J131" s="234"/>
      <c r="K131" s="234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143</v>
      </c>
      <c r="AU131" s="243" t="s">
        <v>90</v>
      </c>
      <c r="AV131" s="13" t="s">
        <v>88</v>
      </c>
      <c r="AW131" s="13" t="s">
        <v>34</v>
      </c>
      <c r="AX131" s="13" t="s">
        <v>80</v>
      </c>
      <c r="AY131" s="243" t="s">
        <v>135</v>
      </c>
    </row>
    <row r="132" s="13" customFormat="1">
      <c r="A132" s="13"/>
      <c r="B132" s="233"/>
      <c r="C132" s="234"/>
      <c r="D132" s="235" t="s">
        <v>143</v>
      </c>
      <c r="E132" s="236" t="s">
        <v>1</v>
      </c>
      <c r="F132" s="237" t="s">
        <v>145</v>
      </c>
      <c r="G132" s="234"/>
      <c r="H132" s="236" t="s">
        <v>1</v>
      </c>
      <c r="I132" s="238"/>
      <c r="J132" s="234"/>
      <c r="K132" s="234"/>
      <c r="L132" s="239"/>
      <c r="M132" s="240"/>
      <c r="N132" s="241"/>
      <c r="O132" s="241"/>
      <c r="P132" s="241"/>
      <c r="Q132" s="241"/>
      <c r="R132" s="241"/>
      <c r="S132" s="241"/>
      <c r="T132" s="24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3" t="s">
        <v>143</v>
      </c>
      <c r="AU132" s="243" t="s">
        <v>90</v>
      </c>
      <c r="AV132" s="13" t="s">
        <v>88</v>
      </c>
      <c r="AW132" s="13" t="s">
        <v>34</v>
      </c>
      <c r="AX132" s="13" t="s">
        <v>80</v>
      </c>
      <c r="AY132" s="243" t="s">
        <v>135</v>
      </c>
    </row>
    <row r="133" s="13" customFormat="1">
      <c r="A133" s="13"/>
      <c r="B133" s="233"/>
      <c r="C133" s="234"/>
      <c r="D133" s="235" t="s">
        <v>143</v>
      </c>
      <c r="E133" s="236" t="s">
        <v>1</v>
      </c>
      <c r="F133" s="237" t="s">
        <v>146</v>
      </c>
      <c r="G133" s="234"/>
      <c r="H133" s="236" t="s">
        <v>1</v>
      </c>
      <c r="I133" s="238"/>
      <c r="J133" s="234"/>
      <c r="K133" s="234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143</v>
      </c>
      <c r="AU133" s="243" t="s">
        <v>90</v>
      </c>
      <c r="AV133" s="13" t="s">
        <v>88</v>
      </c>
      <c r="AW133" s="13" t="s">
        <v>34</v>
      </c>
      <c r="AX133" s="13" t="s">
        <v>80</v>
      </c>
      <c r="AY133" s="243" t="s">
        <v>135</v>
      </c>
    </row>
    <row r="134" s="13" customFormat="1">
      <c r="A134" s="13"/>
      <c r="B134" s="233"/>
      <c r="C134" s="234"/>
      <c r="D134" s="235" t="s">
        <v>143</v>
      </c>
      <c r="E134" s="236" t="s">
        <v>1</v>
      </c>
      <c r="F134" s="237" t="s">
        <v>147</v>
      </c>
      <c r="G134" s="234"/>
      <c r="H134" s="236" t="s">
        <v>1</v>
      </c>
      <c r="I134" s="238"/>
      <c r="J134" s="234"/>
      <c r="K134" s="234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143</v>
      </c>
      <c r="AU134" s="243" t="s">
        <v>90</v>
      </c>
      <c r="AV134" s="13" t="s">
        <v>88</v>
      </c>
      <c r="AW134" s="13" t="s">
        <v>34</v>
      </c>
      <c r="AX134" s="13" t="s">
        <v>80</v>
      </c>
      <c r="AY134" s="243" t="s">
        <v>135</v>
      </c>
    </row>
    <row r="135" s="13" customFormat="1">
      <c r="A135" s="13"/>
      <c r="B135" s="233"/>
      <c r="C135" s="234"/>
      <c r="D135" s="235" t="s">
        <v>143</v>
      </c>
      <c r="E135" s="236" t="s">
        <v>1</v>
      </c>
      <c r="F135" s="237" t="s">
        <v>148</v>
      </c>
      <c r="G135" s="234"/>
      <c r="H135" s="236" t="s">
        <v>1</v>
      </c>
      <c r="I135" s="238"/>
      <c r="J135" s="234"/>
      <c r="K135" s="234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143</v>
      </c>
      <c r="AU135" s="243" t="s">
        <v>90</v>
      </c>
      <c r="AV135" s="13" t="s">
        <v>88</v>
      </c>
      <c r="AW135" s="13" t="s">
        <v>34</v>
      </c>
      <c r="AX135" s="13" t="s">
        <v>80</v>
      </c>
      <c r="AY135" s="243" t="s">
        <v>135</v>
      </c>
    </row>
    <row r="136" s="14" customFormat="1">
      <c r="A136" s="14"/>
      <c r="B136" s="244"/>
      <c r="C136" s="245"/>
      <c r="D136" s="235" t="s">
        <v>143</v>
      </c>
      <c r="E136" s="246" t="s">
        <v>1</v>
      </c>
      <c r="F136" s="247" t="s">
        <v>149</v>
      </c>
      <c r="G136" s="245"/>
      <c r="H136" s="248">
        <v>1.7749999999999999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4" t="s">
        <v>143</v>
      </c>
      <c r="AU136" s="254" t="s">
        <v>90</v>
      </c>
      <c r="AV136" s="14" t="s">
        <v>90</v>
      </c>
      <c r="AW136" s="14" t="s">
        <v>34</v>
      </c>
      <c r="AX136" s="14" t="s">
        <v>80</v>
      </c>
      <c r="AY136" s="254" t="s">
        <v>135</v>
      </c>
    </row>
    <row r="137" s="15" customFormat="1">
      <c r="A137" s="15"/>
      <c r="B137" s="255"/>
      <c r="C137" s="256"/>
      <c r="D137" s="235" t="s">
        <v>143</v>
      </c>
      <c r="E137" s="257" t="s">
        <v>1</v>
      </c>
      <c r="F137" s="258" t="s">
        <v>150</v>
      </c>
      <c r="G137" s="256"/>
      <c r="H137" s="259">
        <v>1.7749999999999999</v>
      </c>
      <c r="I137" s="260"/>
      <c r="J137" s="256"/>
      <c r="K137" s="256"/>
      <c r="L137" s="261"/>
      <c r="M137" s="262"/>
      <c r="N137" s="263"/>
      <c r="O137" s="263"/>
      <c r="P137" s="263"/>
      <c r="Q137" s="263"/>
      <c r="R137" s="263"/>
      <c r="S137" s="263"/>
      <c r="T137" s="264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5" t="s">
        <v>143</v>
      </c>
      <c r="AU137" s="265" t="s">
        <v>90</v>
      </c>
      <c r="AV137" s="15" t="s">
        <v>141</v>
      </c>
      <c r="AW137" s="15" t="s">
        <v>34</v>
      </c>
      <c r="AX137" s="15" t="s">
        <v>88</v>
      </c>
      <c r="AY137" s="265" t="s">
        <v>135</v>
      </c>
    </row>
    <row r="138" s="2" customFormat="1" ht="24.15" customHeight="1">
      <c r="A138" s="39"/>
      <c r="B138" s="40"/>
      <c r="C138" s="220" t="s">
        <v>90</v>
      </c>
      <c r="D138" s="220" t="s">
        <v>138</v>
      </c>
      <c r="E138" s="221" t="s">
        <v>151</v>
      </c>
      <c r="F138" s="222" t="s">
        <v>152</v>
      </c>
      <c r="G138" s="223" t="s">
        <v>153</v>
      </c>
      <c r="H138" s="224">
        <v>25.359999999999999</v>
      </c>
      <c r="I138" s="225"/>
      <c r="J138" s="226">
        <f>ROUND(I138*H138,2)</f>
        <v>0</v>
      </c>
      <c r="K138" s="222" t="s">
        <v>1</v>
      </c>
      <c r="L138" s="45"/>
      <c r="M138" s="227" t="s">
        <v>1</v>
      </c>
      <c r="N138" s="228" t="s">
        <v>45</v>
      </c>
      <c r="O138" s="92"/>
      <c r="P138" s="229">
        <f>O138*H138</f>
        <v>0</v>
      </c>
      <c r="Q138" s="229">
        <v>0.035400000000000001</v>
      </c>
      <c r="R138" s="229">
        <f>Q138*H138</f>
        <v>0.89774399999999999</v>
      </c>
      <c r="S138" s="229">
        <v>0</v>
      </c>
      <c r="T138" s="230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1" t="s">
        <v>141</v>
      </c>
      <c r="AT138" s="231" t="s">
        <v>138</v>
      </c>
      <c r="AU138" s="231" t="s">
        <v>90</v>
      </c>
      <c r="AY138" s="18" t="s">
        <v>135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8" t="s">
        <v>88</v>
      </c>
      <c r="BK138" s="232">
        <f>ROUND(I138*H138,2)</f>
        <v>0</v>
      </c>
      <c r="BL138" s="18" t="s">
        <v>141</v>
      </c>
      <c r="BM138" s="231" t="s">
        <v>154</v>
      </c>
    </row>
    <row r="139" s="13" customFormat="1">
      <c r="A139" s="13"/>
      <c r="B139" s="233"/>
      <c r="C139" s="234"/>
      <c r="D139" s="235" t="s">
        <v>143</v>
      </c>
      <c r="E139" s="236" t="s">
        <v>1</v>
      </c>
      <c r="F139" s="237" t="s">
        <v>144</v>
      </c>
      <c r="G139" s="234"/>
      <c r="H139" s="236" t="s">
        <v>1</v>
      </c>
      <c r="I139" s="238"/>
      <c r="J139" s="234"/>
      <c r="K139" s="234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143</v>
      </c>
      <c r="AU139" s="243" t="s">
        <v>90</v>
      </c>
      <c r="AV139" s="13" t="s">
        <v>88</v>
      </c>
      <c r="AW139" s="13" t="s">
        <v>34</v>
      </c>
      <c r="AX139" s="13" t="s">
        <v>80</v>
      </c>
      <c r="AY139" s="243" t="s">
        <v>135</v>
      </c>
    </row>
    <row r="140" s="13" customFormat="1">
      <c r="A140" s="13"/>
      <c r="B140" s="233"/>
      <c r="C140" s="234"/>
      <c r="D140" s="235" t="s">
        <v>143</v>
      </c>
      <c r="E140" s="236" t="s">
        <v>1</v>
      </c>
      <c r="F140" s="237" t="s">
        <v>145</v>
      </c>
      <c r="G140" s="234"/>
      <c r="H140" s="236" t="s">
        <v>1</v>
      </c>
      <c r="I140" s="238"/>
      <c r="J140" s="234"/>
      <c r="K140" s="234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143</v>
      </c>
      <c r="AU140" s="243" t="s">
        <v>90</v>
      </c>
      <c r="AV140" s="13" t="s">
        <v>88</v>
      </c>
      <c r="AW140" s="13" t="s">
        <v>34</v>
      </c>
      <c r="AX140" s="13" t="s">
        <v>80</v>
      </c>
      <c r="AY140" s="243" t="s">
        <v>135</v>
      </c>
    </row>
    <row r="141" s="13" customFormat="1">
      <c r="A141" s="13"/>
      <c r="B141" s="233"/>
      <c r="C141" s="234"/>
      <c r="D141" s="235" t="s">
        <v>143</v>
      </c>
      <c r="E141" s="236" t="s">
        <v>1</v>
      </c>
      <c r="F141" s="237" t="s">
        <v>146</v>
      </c>
      <c r="G141" s="234"/>
      <c r="H141" s="236" t="s">
        <v>1</v>
      </c>
      <c r="I141" s="238"/>
      <c r="J141" s="234"/>
      <c r="K141" s="234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143</v>
      </c>
      <c r="AU141" s="243" t="s">
        <v>90</v>
      </c>
      <c r="AV141" s="13" t="s">
        <v>88</v>
      </c>
      <c r="AW141" s="13" t="s">
        <v>34</v>
      </c>
      <c r="AX141" s="13" t="s">
        <v>80</v>
      </c>
      <c r="AY141" s="243" t="s">
        <v>135</v>
      </c>
    </row>
    <row r="142" s="13" customFormat="1">
      <c r="A142" s="13"/>
      <c r="B142" s="233"/>
      <c r="C142" s="234"/>
      <c r="D142" s="235" t="s">
        <v>143</v>
      </c>
      <c r="E142" s="236" t="s">
        <v>1</v>
      </c>
      <c r="F142" s="237" t="s">
        <v>147</v>
      </c>
      <c r="G142" s="234"/>
      <c r="H142" s="236" t="s">
        <v>1</v>
      </c>
      <c r="I142" s="238"/>
      <c r="J142" s="234"/>
      <c r="K142" s="234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143</v>
      </c>
      <c r="AU142" s="243" t="s">
        <v>90</v>
      </c>
      <c r="AV142" s="13" t="s">
        <v>88</v>
      </c>
      <c r="AW142" s="13" t="s">
        <v>34</v>
      </c>
      <c r="AX142" s="13" t="s">
        <v>80</v>
      </c>
      <c r="AY142" s="243" t="s">
        <v>135</v>
      </c>
    </row>
    <row r="143" s="13" customFormat="1">
      <c r="A143" s="13"/>
      <c r="B143" s="233"/>
      <c r="C143" s="234"/>
      <c r="D143" s="235" t="s">
        <v>143</v>
      </c>
      <c r="E143" s="236" t="s">
        <v>1</v>
      </c>
      <c r="F143" s="237" t="s">
        <v>148</v>
      </c>
      <c r="G143" s="234"/>
      <c r="H143" s="236" t="s">
        <v>1</v>
      </c>
      <c r="I143" s="238"/>
      <c r="J143" s="234"/>
      <c r="K143" s="234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143</v>
      </c>
      <c r="AU143" s="243" t="s">
        <v>90</v>
      </c>
      <c r="AV143" s="13" t="s">
        <v>88</v>
      </c>
      <c r="AW143" s="13" t="s">
        <v>34</v>
      </c>
      <c r="AX143" s="13" t="s">
        <v>80</v>
      </c>
      <c r="AY143" s="243" t="s">
        <v>135</v>
      </c>
    </row>
    <row r="144" s="14" customFormat="1">
      <c r="A144" s="14"/>
      <c r="B144" s="244"/>
      <c r="C144" s="245"/>
      <c r="D144" s="235" t="s">
        <v>143</v>
      </c>
      <c r="E144" s="246" t="s">
        <v>1</v>
      </c>
      <c r="F144" s="247" t="s">
        <v>155</v>
      </c>
      <c r="G144" s="245"/>
      <c r="H144" s="248">
        <v>25.359999999999999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4" t="s">
        <v>143</v>
      </c>
      <c r="AU144" s="254" t="s">
        <v>90</v>
      </c>
      <c r="AV144" s="14" t="s">
        <v>90</v>
      </c>
      <c r="AW144" s="14" t="s">
        <v>34</v>
      </c>
      <c r="AX144" s="14" t="s">
        <v>80</v>
      </c>
      <c r="AY144" s="254" t="s">
        <v>135</v>
      </c>
    </row>
    <row r="145" s="15" customFormat="1">
      <c r="A145" s="15"/>
      <c r="B145" s="255"/>
      <c r="C145" s="256"/>
      <c r="D145" s="235" t="s">
        <v>143</v>
      </c>
      <c r="E145" s="257" t="s">
        <v>1</v>
      </c>
      <c r="F145" s="258" t="s">
        <v>150</v>
      </c>
      <c r="G145" s="256"/>
      <c r="H145" s="259">
        <v>25.359999999999999</v>
      </c>
      <c r="I145" s="260"/>
      <c r="J145" s="256"/>
      <c r="K145" s="256"/>
      <c r="L145" s="261"/>
      <c r="M145" s="262"/>
      <c r="N145" s="263"/>
      <c r="O145" s="263"/>
      <c r="P145" s="263"/>
      <c r="Q145" s="263"/>
      <c r="R145" s="263"/>
      <c r="S145" s="263"/>
      <c r="T145" s="264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5" t="s">
        <v>143</v>
      </c>
      <c r="AU145" s="265" t="s">
        <v>90</v>
      </c>
      <c r="AV145" s="15" t="s">
        <v>141</v>
      </c>
      <c r="AW145" s="15" t="s">
        <v>34</v>
      </c>
      <c r="AX145" s="15" t="s">
        <v>88</v>
      </c>
      <c r="AY145" s="265" t="s">
        <v>135</v>
      </c>
    </row>
    <row r="146" s="12" customFormat="1" ht="22.8" customHeight="1">
      <c r="A146" s="12"/>
      <c r="B146" s="204"/>
      <c r="C146" s="205"/>
      <c r="D146" s="206" t="s">
        <v>79</v>
      </c>
      <c r="E146" s="218" t="s">
        <v>156</v>
      </c>
      <c r="F146" s="218" t="s">
        <v>157</v>
      </c>
      <c r="G146" s="205"/>
      <c r="H146" s="205"/>
      <c r="I146" s="208"/>
      <c r="J146" s="219">
        <f>BK146</f>
        <v>0</v>
      </c>
      <c r="K146" s="205"/>
      <c r="L146" s="210"/>
      <c r="M146" s="211"/>
      <c r="N146" s="212"/>
      <c r="O146" s="212"/>
      <c r="P146" s="213">
        <f>P147+P202</f>
        <v>0</v>
      </c>
      <c r="Q146" s="212"/>
      <c r="R146" s="213">
        <f>R147+R202</f>
        <v>0</v>
      </c>
      <c r="S146" s="212"/>
      <c r="T146" s="214">
        <f>T147+T202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5" t="s">
        <v>88</v>
      </c>
      <c r="AT146" s="216" t="s">
        <v>79</v>
      </c>
      <c r="AU146" s="216" t="s">
        <v>88</v>
      </c>
      <c r="AY146" s="215" t="s">
        <v>135</v>
      </c>
      <c r="BK146" s="217">
        <f>BK147+BK202</f>
        <v>0</v>
      </c>
    </row>
    <row r="147" s="12" customFormat="1" ht="20.88" customHeight="1">
      <c r="A147" s="12"/>
      <c r="B147" s="204"/>
      <c r="C147" s="205"/>
      <c r="D147" s="206" t="s">
        <v>79</v>
      </c>
      <c r="E147" s="218" t="s">
        <v>158</v>
      </c>
      <c r="F147" s="218" t="s">
        <v>159</v>
      </c>
      <c r="G147" s="205"/>
      <c r="H147" s="205"/>
      <c r="I147" s="208"/>
      <c r="J147" s="219">
        <f>BK147</f>
        <v>0</v>
      </c>
      <c r="K147" s="205"/>
      <c r="L147" s="210"/>
      <c r="M147" s="211"/>
      <c r="N147" s="212"/>
      <c r="O147" s="212"/>
      <c r="P147" s="213">
        <f>SUM(P148:P201)</f>
        <v>0</v>
      </c>
      <c r="Q147" s="212"/>
      <c r="R147" s="213">
        <f>SUM(R148:R201)</f>
        <v>0</v>
      </c>
      <c r="S147" s="212"/>
      <c r="T147" s="214">
        <f>SUM(T148:T201)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5" t="s">
        <v>88</v>
      </c>
      <c r="AT147" s="216" t="s">
        <v>79</v>
      </c>
      <c r="AU147" s="216" t="s">
        <v>90</v>
      </c>
      <c r="AY147" s="215" t="s">
        <v>135</v>
      </c>
      <c r="BK147" s="217">
        <f>SUM(BK148:BK201)</f>
        <v>0</v>
      </c>
    </row>
    <row r="148" s="2" customFormat="1" ht="24.15" customHeight="1">
      <c r="A148" s="39"/>
      <c r="B148" s="40"/>
      <c r="C148" s="220" t="s">
        <v>160</v>
      </c>
      <c r="D148" s="220" t="s">
        <v>138</v>
      </c>
      <c r="E148" s="221" t="s">
        <v>161</v>
      </c>
      <c r="F148" s="222" t="s">
        <v>162</v>
      </c>
      <c r="G148" s="223" t="s">
        <v>153</v>
      </c>
      <c r="H148" s="224">
        <v>128.62000000000001</v>
      </c>
      <c r="I148" s="225"/>
      <c r="J148" s="226">
        <f>ROUND(I148*H148,2)</f>
        <v>0</v>
      </c>
      <c r="K148" s="222" t="s">
        <v>1</v>
      </c>
      <c r="L148" s="45"/>
      <c r="M148" s="227" t="s">
        <v>1</v>
      </c>
      <c r="N148" s="228" t="s">
        <v>45</v>
      </c>
      <c r="O148" s="92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1" t="s">
        <v>141</v>
      </c>
      <c r="AT148" s="231" t="s">
        <v>138</v>
      </c>
      <c r="AU148" s="231" t="s">
        <v>160</v>
      </c>
      <c r="AY148" s="18" t="s">
        <v>135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8" t="s">
        <v>88</v>
      </c>
      <c r="BK148" s="232">
        <f>ROUND(I148*H148,2)</f>
        <v>0</v>
      </c>
      <c r="BL148" s="18" t="s">
        <v>141</v>
      </c>
      <c r="BM148" s="231" t="s">
        <v>163</v>
      </c>
    </row>
    <row r="149" s="13" customFormat="1">
      <c r="A149" s="13"/>
      <c r="B149" s="233"/>
      <c r="C149" s="234"/>
      <c r="D149" s="235" t="s">
        <v>143</v>
      </c>
      <c r="E149" s="236" t="s">
        <v>1</v>
      </c>
      <c r="F149" s="237" t="s">
        <v>144</v>
      </c>
      <c r="G149" s="234"/>
      <c r="H149" s="236" t="s">
        <v>1</v>
      </c>
      <c r="I149" s="238"/>
      <c r="J149" s="234"/>
      <c r="K149" s="234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143</v>
      </c>
      <c r="AU149" s="243" t="s">
        <v>160</v>
      </c>
      <c r="AV149" s="13" t="s">
        <v>88</v>
      </c>
      <c r="AW149" s="13" t="s">
        <v>34</v>
      </c>
      <c r="AX149" s="13" t="s">
        <v>80</v>
      </c>
      <c r="AY149" s="243" t="s">
        <v>135</v>
      </c>
    </row>
    <row r="150" s="13" customFormat="1">
      <c r="A150" s="13"/>
      <c r="B150" s="233"/>
      <c r="C150" s="234"/>
      <c r="D150" s="235" t="s">
        <v>143</v>
      </c>
      <c r="E150" s="236" t="s">
        <v>1</v>
      </c>
      <c r="F150" s="237" t="s">
        <v>164</v>
      </c>
      <c r="G150" s="234"/>
      <c r="H150" s="236" t="s">
        <v>1</v>
      </c>
      <c r="I150" s="238"/>
      <c r="J150" s="234"/>
      <c r="K150" s="234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143</v>
      </c>
      <c r="AU150" s="243" t="s">
        <v>160</v>
      </c>
      <c r="AV150" s="13" t="s">
        <v>88</v>
      </c>
      <c r="AW150" s="13" t="s">
        <v>34</v>
      </c>
      <c r="AX150" s="13" t="s">
        <v>80</v>
      </c>
      <c r="AY150" s="243" t="s">
        <v>135</v>
      </c>
    </row>
    <row r="151" s="13" customFormat="1">
      <c r="A151" s="13"/>
      <c r="B151" s="233"/>
      <c r="C151" s="234"/>
      <c r="D151" s="235" t="s">
        <v>143</v>
      </c>
      <c r="E151" s="236" t="s">
        <v>1</v>
      </c>
      <c r="F151" s="237" t="s">
        <v>165</v>
      </c>
      <c r="G151" s="234"/>
      <c r="H151" s="236" t="s">
        <v>1</v>
      </c>
      <c r="I151" s="238"/>
      <c r="J151" s="234"/>
      <c r="K151" s="234"/>
      <c r="L151" s="239"/>
      <c r="M151" s="240"/>
      <c r="N151" s="241"/>
      <c r="O151" s="241"/>
      <c r="P151" s="241"/>
      <c r="Q151" s="241"/>
      <c r="R151" s="241"/>
      <c r="S151" s="241"/>
      <c r="T151" s="24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3" t="s">
        <v>143</v>
      </c>
      <c r="AU151" s="243" t="s">
        <v>160</v>
      </c>
      <c r="AV151" s="13" t="s">
        <v>88</v>
      </c>
      <c r="AW151" s="13" t="s">
        <v>34</v>
      </c>
      <c r="AX151" s="13" t="s">
        <v>80</v>
      </c>
      <c r="AY151" s="243" t="s">
        <v>135</v>
      </c>
    </row>
    <row r="152" s="13" customFormat="1">
      <c r="A152" s="13"/>
      <c r="B152" s="233"/>
      <c r="C152" s="234"/>
      <c r="D152" s="235" t="s">
        <v>143</v>
      </c>
      <c r="E152" s="236" t="s">
        <v>1</v>
      </c>
      <c r="F152" s="237" t="s">
        <v>146</v>
      </c>
      <c r="G152" s="234"/>
      <c r="H152" s="236" t="s">
        <v>1</v>
      </c>
      <c r="I152" s="238"/>
      <c r="J152" s="234"/>
      <c r="K152" s="234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143</v>
      </c>
      <c r="AU152" s="243" t="s">
        <v>160</v>
      </c>
      <c r="AV152" s="13" t="s">
        <v>88</v>
      </c>
      <c r="AW152" s="13" t="s">
        <v>34</v>
      </c>
      <c r="AX152" s="13" t="s">
        <v>80</v>
      </c>
      <c r="AY152" s="243" t="s">
        <v>135</v>
      </c>
    </row>
    <row r="153" s="13" customFormat="1">
      <c r="A153" s="13"/>
      <c r="B153" s="233"/>
      <c r="C153" s="234"/>
      <c r="D153" s="235" t="s">
        <v>143</v>
      </c>
      <c r="E153" s="236" t="s">
        <v>1</v>
      </c>
      <c r="F153" s="237" t="s">
        <v>166</v>
      </c>
      <c r="G153" s="234"/>
      <c r="H153" s="236" t="s">
        <v>1</v>
      </c>
      <c r="I153" s="238"/>
      <c r="J153" s="234"/>
      <c r="K153" s="234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143</v>
      </c>
      <c r="AU153" s="243" t="s">
        <v>160</v>
      </c>
      <c r="AV153" s="13" t="s">
        <v>88</v>
      </c>
      <c r="AW153" s="13" t="s">
        <v>34</v>
      </c>
      <c r="AX153" s="13" t="s">
        <v>80</v>
      </c>
      <c r="AY153" s="243" t="s">
        <v>135</v>
      </c>
    </row>
    <row r="154" s="14" customFormat="1">
      <c r="A154" s="14"/>
      <c r="B154" s="244"/>
      <c r="C154" s="245"/>
      <c r="D154" s="235" t="s">
        <v>143</v>
      </c>
      <c r="E154" s="246" t="s">
        <v>1</v>
      </c>
      <c r="F154" s="247" t="s">
        <v>167</v>
      </c>
      <c r="G154" s="245"/>
      <c r="H154" s="248">
        <v>97</v>
      </c>
      <c r="I154" s="249"/>
      <c r="J154" s="245"/>
      <c r="K154" s="245"/>
      <c r="L154" s="250"/>
      <c r="M154" s="251"/>
      <c r="N154" s="252"/>
      <c r="O154" s="252"/>
      <c r="P154" s="252"/>
      <c r="Q154" s="252"/>
      <c r="R154" s="252"/>
      <c r="S154" s="252"/>
      <c r="T154" s="25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4" t="s">
        <v>143</v>
      </c>
      <c r="AU154" s="254" t="s">
        <v>160</v>
      </c>
      <c r="AV154" s="14" t="s">
        <v>90</v>
      </c>
      <c r="AW154" s="14" t="s">
        <v>34</v>
      </c>
      <c r="AX154" s="14" t="s">
        <v>80</v>
      </c>
      <c r="AY154" s="254" t="s">
        <v>135</v>
      </c>
    </row>
    <row r="155" s="14" customFormat="1">
      <c r="A155" s="14"/>
      <c r="B155" s="244"/>
      <c r="C155" s="245"/>
      <c r="D155" s="235" t="s">
        <v>143</v>
      </c>
      <c r="E155" s="246" t="s">
        <v>1</v>
      </c>
      <c r="F155" s="247" t="s">
        <v>168</v>
      </c>
      <c r="G155" s="245"/>
      <c r="H155" s="248">
        <v>31.620000000000001</v>
      </c>
      <c r="I155" s="249"/>
      <c r="J155" s="245"/>
      <c r="K155" s="245"/>
      <c r="L155" s="250"/>
      <c r="M155" s="251"/>
      <c r="N155" s="252"/>
      <c r="O155" s="252"/>
      <c r="P155" s="252"/>
      <c r="Q155" s="252"/>
      <c r="R155" s="252"/>
      <c r="S155" s="252"/>
      <c r="T155" s="25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4" t="s">
        <v>143</v>
      </c>
      <c r="AU155" s="254" t="s">
        <v>160</v>
      </c>
      <c r="AV155" s="14" t="s">
        <v>90</v>
      </c>
      <c r="AW155" s="14" t="s">
        <v>34</v>
      </c>
      <c r="AX155" s="14" t="s">
        <v>80</v>
      </c>
      <c r="AY155" s="254" t="s">
        <v>135</v>
      </c>
    </row>
    <row r="156" s="15" customFormat="1">
      <c r="A156" s="15"/>
      <c r="B156" s="255"/>
      <c r="C156" s="256"/>
      <c r="D156" s="235" t="s">
        <v>143</v>
      </c>
      <c r="E156" s="257" t="s">
        <v>1</v>
      </c>
      <c r="F156" s="258" t="s">
        <v>150</v>
      </c>
      <c r="G156" s="256"/>
      <c r="H156" s="259">
        <v>128.62000000000001</v>
      </c>
      <c r="I156" s="260"/>
      <c r="J156" s="256"/>
      <c r="K156" s="256"/>
      <c r="L156" s="261"/>
      <c r="M156" s="262"/>
      <c r="N156" s="263"/>
      <c r="O156" s="263"/>
      <c r="P156" s="263"/>
      <c r="Q156" s="263"/>
      <c r="R156" s="263"/>
      <c r="S156" s="263"/>
      <c r="T156" s="264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65" t="s">
        <v>143</v>
      </c>
      <c r="AU156" s="265" t="s">
        <v>160</v>
      </c>
      <c r="AV156" s="15" t="s">
        <v>141</v>
      </c>
      <c r="AW156" s="15" t="s">
        <v>34</v>
      </c>
      <c r="AX156" s="15" t="s">
        <v>88</v>
      </c>
      <c r="AY156" s="265" t="s">
        <v>135</v>
      </c>
    </row>
    <row r="157" s="2" customFormat="1" ht="24.15" customHeight="1">
      <c r="A157" s="39"/>
      <c r="B157" s="40"/>
      <c r="C157" s="220" t="s">
        <v>141</v>
      </c>
      <c r="D157" s="220" t="s">
        <v>138</v>
      </c>
      <c r="E157" s="221" t="s">
        <v>169</v>
      </c>
      <c r="F157" s="222" t="s">
        <v>170</v>
      </c>
      <c r="G157" s="223" t="s">
        <v>153</v>
      </c>
      <c r="H157" s="224">
        <v>128.62000000000001</v>
      </c>
      <c r="I157" s="225"/>
      <c r="J157" s="226">
        <f>ROUND(I157*H157,2)</f>
        <v>0</v>
      </c>
      <c r="K157" s="222" t="s">
        <v>1</v>
      </c>
      <c r="L157" s="45"/>
      <c r="M157" s="227" t="s">
        <v>1</v>
      </c>
      <c r="N157" s="228" t="s">
        <v>45</v>
      </c>
      <c r="O157" s="92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1" t="s">
        <v>141</v>
      </c>
      <c r="AT157" s="231" t="s">
        <v>138</v>
      </c>
      <c r="AU157" s="231" t="s">
        <v>160</v>
      </c>
      <c r="AY157" s="18" t="s">
        <v>135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8" t="s">
        <v>88</v>
      </c>
      <c r="BK157" s="232">
        <f>ROUND(I157*H157,2)</f>
        <v>0</v>
      </c>
      <c r="BL157" s="18" t="s">
        <v>141</v>
      </c>
      <c r="BM157" s="231" t="s">
        <v>171</v>
      </c>
    </row>
    <row r="158" s="13" customFormat="1">
      <c r="A158" s="13"/>
      <c r="B158" s="233"/>
      <c r="C158" s="234"/>
      <c r="D158" s="235" t="s">
        <v>143</v>
      </c>
      <c r="E158" s="236" t="s">
        <v>1</v>
      </c>
      <c r="F158" s="237" t="s">
        <v>144</v>
      </c>
      <c r="G158" s="234"/>
      <c r="H158" s="236" t="s">
        <v>1</v>
      </c>
      <c r="I158" s="238"/>
      <c r="J158" s="234"/>
      <c r="K158" s="234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143</v>
      </c>
      <c r="AU158" s="243" t="s">
        <v>160</v>
      </c>
      <c r="AV158" s="13" t="s">
        <v>88</v>
      </c>
      <c r="AW158" s="13" t="s">
        <v>34</v>
      </c>
      <c r="AX158" s="13" t="s">
        <v>80</v>
      </c>
      <c r="AY158" s="243" t="s">
        <v>135</v>
      </c>
    </row>
    <row r="159" s="13" customFormat="1">
      <c r="A159" s="13"/>
      <c r="B159" s="233"/>
      <c r="C159" s="234"/>
      <c r="D159" s="235" t="s">
        <v>143</v>
      </c>
      <c r="E159" s="236" t="s">
        <v>1</v>
      </c>
      <c r="F159" s="237" t="s">
        <v>164</v>
      </c>
      <c r="G159" s="234"/>
      <c r="H159" s="236" t="s">
        <v>1</v>
      </c>
      <c r="I159" s="238"/>
      <c r="J159" s="234"/>
      <c r="K159" s="234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143</v>
      </c>
      <c r="AU159" s="243" t="s">
        <v>160</v>
      </c>
      <c r="AV159" s="13" t="s">
        <v>88</v>
      </c>
      <c r="AW159" s="13" t="s">
        <v>34</v>
      </c>
      <c r="AX159" s="13" t="s">
        <v>80</v>
      </c>
      <c r="AY159" s="243" t="s">
        <v>135</v>
      </c>
    </row>
    <row r="160" s="13" customFormat="1">
      <c r="A160" s="13"/>
      <c r="B160" s="233"/>
      <c r="C160" s="234"/>
      <c r="D160" s="235" t="s">
        <v>143</v>
      </c>
      <c r="E160" s="236" t="s">
        <v>1</v>
      </c>
      <c r="F160" s="237" t="s">
        <v>165</v>
      </c>
      <c r="G160" s="234"/>
      <c r="H160" s="236" t="s">
        <v>1</v>
      </c>
      <c r="I160" s="238"/>
      <c r="J160" s="234"/>
      <c r="K160" s="234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143</v>
      </c>
      <c r="AU160" s="243" t="s">
        <v>160</v>
      </c>
      <c r="AV160" s="13" t="s">
        <v>88</v>
      </c>
      <c r="AW160" s="13" t="s">
        <v>34</v>
      </c>
      <c r="AX160" s="13" t="s">
        <v>80</v>
      </c>
      <c r="AY160" s="243" t="s">
        <v>135</v>
      </c>
    </row>
    <row r="161" s="13" customFormat="1">
      <c r="A161" s="13"/>
      <c r="B161" s="233"/>
      <c r="C161" s="234"/>
      <c r="D161" s="235" t="s">
        <v>143</v>
      </c>
      <c r="E161" s="236" t="s">
        <v>1</v>
      </c>
      <c r="F161" s="237" t="s">
        <v>146</v>
      </c>
      <c r="G161" s="234"/>
      <c r="H161" s="236" t="s">
        <v>1</v>
      </c>
      <c r="I161" s="238"/>
      <c r="J161" s="234"/>
      <c r="K161" s="234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143</v>
      </c>
      <c r="AU161" s="243" t="s">
        <v>160</v>
      </c>
      <c r="AV161" s="13" t="s">
        <v>88</v>
      </c>
      <c r="AW161" s="13" t="s">
        <v>34</v>
      </c>
      <c r="AX161" s="13" t="s">
        <v>80</v>
      </c>
      <c r="AY161" s="243" t="s">
        <v>135</v>
      </c>
    </row>
    <row r="162" s="13" customFormat="1">
      <c r="A162" s="13"/>
      <c r="B162" s="233"/>
      <c r="C162" s="234"/>
      <c r="D162" s="235" t="s">
        <v>143</v>
      </c>
      <c r="E162" s="236" t="s">
        <v>1</v>
      </c>
      <c r="F162" s="237" t="s">
        <v>166</v>
      </c>
      <c r="G162" s="234"/>
      <c r="H162" s="236" t="s">
        <v>1</v>
      </c>
      <c r="I162" s="238"/>
      <c r="J162" s="234"/>
      <c r="K162" s="234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143</v>
      </c>
      <c r="AU162" s="243" t="s">
        <v>160</v>
      </c>
      <c r="AV162" s="13" t="s">
        <v>88</v>
      </c>
      <c r="AW162" s="13" t="s">
        <v>34</v>
      </c>
      <c r="AX162" s="13" t="s">
        <v>80</v>
      </c>
      <c r="AY162" s="243" t="s">
        <v>135</v>
      </c>
    </row>
    <row r="163" s="14" customFormat="1">
      <c r="A163" s="14"/>
      <c r="B163" s="244"/>
      <c r="C163" s="245"/>
      <c r="D163" s="235" t="s">
        <v>143</v>
      </c>
      <c r="E163" s="246" t="s">
        <v>1</v>
      </c>
      <c r="F163" s="247" t="s">
        <v>167</v>
      </c>
      <c r="G163" s="245"/>
      <c r="H163" s="248">
        <v>97</v>
      </c>
      <c r="I163" s="249"/>
      <c r="J163" s="245"/>
      <c r="K163" s="245"/>
      <c r="L163" s="250"/>
      <c r="M163" s="251"/>
      <c r="N163" s="252"/>
      <c r="O163" s="252"/>
      <c r="P163" s="252"/>
      <c r="Q163" s="252"/>
      <c r="R163" s="252"/>
      <c r="S163" s="252"/>
      <c r="T163" s="25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4" t="s">
        <v>143</v>
      </c>
      <c r="AU163" s="254" t="s">
        <v>160</v>
      </c>
      <c r="AV163" s="14" t="s">
        <v>90</v>
      </c>
      <c r="AW163" s="14" t="s">
        <v>34</v>
      </c>
      <c r="AX163" s="14" t="s">
        <v>80</v>
      </c>
      <c r="AY163" s="254" t="s">
        <v>135</v>
      </c>
    </row>
    <row r="164" s="14" customFormat="1">
      <c r="A164" s="14"/>
      <c r="B164" s="244"/>
      <c r="C164" s="245"/>
      <c r="D164" s="235" t="s">
        <v>143</v>
      </c>
      <c r="E164" s="246" t="s">
        <v>1</v>
      </c>
      <c r="F164" s="247" t="s">
        <v>168</v>
      </c>
      <c r="G164" s="245"/>
      <c r="H164" s="248">
        <v>31.620000000000001</v>
      </c>
      <c r="I164" s="249"/>
      <c r="J164" s="245"/>
      <c r="K164" s="245"/>
      <c r="L164" s="250"/>
      <c r="M164" s="251"/>
      <c r="N164" s="252"/>
      <c r="O164" s="252"/>
      <c r="P164" s="252"/>
      <c r="Q164" s="252"/>
      <c r="R164" s="252"/>
      <c r="S164" s="252"/>
      <c r="T164" s="25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4" t="s">
        <v>143</v>
      </c>
      <c r="AU164" s="254" t="s">
        <v>160</v>
      </c>
      <c r="AV164" s="14" t="s">
        <v>90</v>
      </c>
      <c r="AW164" s="14" t="s">
        <v>34</v>
      </c>
      <c r="AX164" s="14" t="s">
        <v>80</v>
      </c>
      <c r="AY164" s="254" t="s">
        <v>135</v>
      </c>
    </row>
    <row r="165" s="15" customFormat="1">
      <c r="A165" s="15"/>
      <c r="B165" s="255"/>
      <c r="C165" s="256"/>
      <c r="D165" s="235" t="s">
        <v>143</v>
      </c>
      <c r="E165" s="257" t="s">
        <v>1</v>
      </c>
      <c r="F165" s="258" t="s">
        <v>150</v>
      </c>
      <c r="G165" s="256"/>
      <c r="H165" s="259">
        <v>128.62000000000001</v>
      </c>
      <c r="I165" s="260"/>
      <c r="J165" s="256"/>
      <c r="K165" s="256"/>
      <c r="L165" s="261"/>
      <c r="M165" s="262"/>
      <c r="N165" s="263"/>
      <c r="O165" s="263"/>
      <c r="P165" s="263"/>
      <c r="Q165" s="263"/>
      <c r="R165" s="263"/>
      <c r="S165" s="263"/>
      <c r="T165" s="264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5" t="s">
        <v>143</v>
      </c>
      <c r="AU165" s="265" t="s">
        <v>160</v>
      </c>
      <c r="AV165" s="15" t="s">
        <v>141</v>
      </c>
      <c r="AW165" s="15" t="s">
        <v>34</v>
      </c>
      <c r="AX165" s="15" t="s">
        <v>88</v>
      </c>
      <c r="AY165" s="265" t="s">
        <v>135</v>
      </c>
    </row>
    <row r="166" s="2" customFormat="1" ht="24.15" customHeight="1">
      <c r="A166" s="39"/>
      <c r="B166" s="40"/>
      <c r="C166" s="220" t="s">
        <v>172</v>
      </c>
      <c r="D166" s="220" t="s">
        <v>138</v>
      </c>
      <c r="E166" s="221" t="s">
        <v>173</v>
      </c>
      <c r="F166" s="222" t="s">
        <v>174</v>
      </c>
      <c r="G166" s="223" t="s">
        <v>153</v>
      </c>
      <c r="H166" s="224">
        <v>128.62000000000001</v>
      </c>
      <c r="I166" s="225"/>
      <c r="J166" s="226">
        <f>ROUND(I166*H166,2)</f>
        <v>0</v>
      </c>
      <c r="K166" s="222" t="s">
        <v>1</v>
      </c>
      <c r="L166" s="45"/>
      <c r="M166" s="227" t="s">
        <v>1</v>
      </c>
      <c r="N166" s="228" t="s">
        <v>45</v>
      </c>
      <c r="O166" s="92"/>
      <c r="P166" s="229">
        <f>O166*H166</f>
        <v>0</v>
      </c>
      <c r="Q166" s="229">
        <v>0</v>
      </c>
      <c r="R166" s="229">
        <f>Q166*H166</f>
        <v>0</v>
      </c>
      <c r="S166" s="229">
        <v>0</v>
      </c>
      <c r="T166" s="230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1" t="s">
        <v>141</v>
      </c>
      <c r="AT166" s="231" t="s">
        <v>138</v>
      </c>
      <c r="AU166" s="231" t="s">
        <v>160</v>
      </c>
      <c r="AY166" s="18" t="s">
        <v>135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8" t="s">
        <v>88</v>
      </c>
      <c r="BK166" s="232">
        <f>ROUND(I166*H166,2)</f>
        <v>0</v>
      </c>
      <c r="BL166" s="18" t="s">
        <v>141</v>
      </c>
      <c r="BM166" s="231" t="s">
        <v>175</v>
      </c>
    </row>
    <row r="167" s="13" customFormat="1">
      <c r="A167" s="13"/>
      <c r="B167" s="233"/>
      <c r="C167" s="234"/>
      <c r="D167" s="235" t="s">
        <v>143</v>
      </c>
      <c r="E167" s="236" t="s">
        <v>1</v>
      </c>
      <c r="F167" s="237" t="s">
        <v>144</v>
      </c>
      <c r="G167" s="234"/>
      <c r="H167" s="236" t="s">
        <v>1</v>
      </c>
      <c r="I167" s="238"/>
      <c r="J167" s="234"/>
      <c r="K167" s="234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143</v>
      </c>
      <c r="AU167" s="243" t="s">
        <v>160</v>
      </c>
      <c r="AV167" s="13" t="s">
        <v>88</v>
      </c>
      <c r="AW167" s="13" t="s">
        <v>34</v>
      </c>
      <c r="AX167" s="13" t="s">
        <v>80</v>
      </c>
      <c r="AY167" s="243" t="s">
        <v>135</v>
      </c>
    </row>
    <row r="168" s="13" customFormat="1">
      <c r="A168" s="13"/>
      <c r="B168" s="233"/>
      <c r="C168" s="234"/>
      <c r="D168" s="235" t="s">
        <v>143</v>
      </c>
      <c r="E168" s="236" t="s">
        <v>1</v>
      </c>
      <c r="F168" s="237" t="s">
        <v>164</v>
      </c>
      <c r="G168" s="234"/>
      <c r="H168" s="236" t="s">
        <v>1</v>
      </c>
      <c r="I168" s="238"/>
      <c r="J168" s="234"/>
      <c r="K168" s="234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143</v>
      </c>
      <c r="AU168" s="243" t="s">
        <v>160</v>
      </c>
      <c r="AV168" s="13" t="s">
        <v>88</v>
      </c>
      <c r="AW168" s="13" t="s">
        <v>34</v>
      </c>
      <c r="AX168" s="13" t="s">
        <v>80</v>
      </c>
      <c r="AY168" s="243" t="s">
        <v>135</v>
      </c>
    </row>
    <row r="169" s="13" customFormat="1">
      <c r="A169" s="13"/>
      <c r="B169" s="233"/>
      <c r="C169" s="234"/>
      <c r="D169" s="235" t="s">
        <v>143</v>
      </c>
      <c r="E169" s="236" t="s">
        <v>1</v>
      </c>
      <c r="F169" s="237" t="s">
        <v>165</v>
      </c>
      <c r="G169" s="234"/>
      <c r="H169" s="236" t="s">
        <v>1</v>
      </c>
      <c r="I169" s="238"/>
      <c r="J169" s="234"/>
      <c r="K169" s="234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143</v>
      </c>
      <c r="AU169" s="243" t="s">
        <v>160</v>
      </c>
      <c r="AV169" s="13" t="s">
        <v>88</v>
      </c>
      <c r="AW169" s="13" t="s">
        <v>34</v>
      </c>
      <c r="AX169" s="13" t="s">
        <v>80</v>
      </c>
      <c r="AY169" s="243" t="s">
        <v>135</v>
      </c>
    </row>
    <row r="170" s="13" customFormat="1">
      <c r="A170" s="13"/>
      <c r="B170" s="233"/>
      <c r="C170" s="234"/>
      <c r="D170" s="235" t="s">
        <v>143</v>
      </c>
      <c r="E170" s="236" t="s">
        <v>1</v>
      </c>
      <c r="F170" s="237" t="s">
        <v>146</v>
      </c>
      <c r="G170" s="234"/>
      <c r="H170" s="236" t="s">
        <v>1</v>
      </c>
      <c r="I170" s="238"/>
      <c r="J170" s="234"/>
      <c r="K170" s="234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143</v>
      </c>
      <c r="AU170" s="243" t="s">
        <v>160</v>
      </c>
      <c r="AV170" s="13" t="s">
        <v>88</v>
      </c>
      <c r="AW170" s="13" t="s">
        <v>34</v>
      </c>
      <c r="AX170" s="13" t="s">
        <v>80</v>
      </c>
      <c r="AY170" s="243" t="s">
        <v>135</v>
      </c>
    </row>
    <row r="171" s="13" customFormat="1">
      <c r="A171" s="13"/>
      <c r="B171" s="233"/>
      <c r="C171" s="234"/>
      <c r="D171" s="235" t="s">
        <v>143</v>
      </c>
      <c r="E171" s="236" t="s">
        <v>1</v>
      </c>
      <c r="F171" s="237" t="s">
        <v>166</v>
      </c>
      <c r="G171" s="234"/>
      <c r="H171" s="236" t="s">
        <v>1</v>
      </c>
      <c r="I171" s="238"/>
      <c r="J171" s="234"/>
      <c r="K171" s="234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143</v>
      </c>
      <c r="AU171" s="243" t="s">
        <v>160</v>
      </c>
      <c r="AV171" s="13" t="s">
        <v>88</v>
      </c>
      <c r="AW171" s="13" t="s">
        <v>34</v>
      </c>
      <c r="AX171" s="13" t="s">
        <v>80</v>
      </c>
      <c r="AY171" s="243" t="s">
        <v>135</v>
      </c>
    </row>
    <row r="172" s="14" customFormat="1">
      <c r="A172" s="14"/>
      <c r="B172" s="244"/>
      <c r="C172" s="245"/>
      <c r="D172" s="235" t="s">
        <v>143</v>
      </c>
      <c r="E172" s="246" t="s">
        <v>1</v>
      </c>
      <c r="F172" s="247" t="s">
        <v>167</v>
      </c>
      <c r="G172" s="245"/>
      <c r="H172" s="248">
        <v>97</v>
      </c>
      <c r="I172" s="249"/>
      <c r="J172" s="245"/>
      <c r="K172" s="245"/>
      <c r="L172" s="250"/>
      <c r="M172" s="251"/>
      <c r="N172" s="252"/>
      <c r="O172" s="252"/>
      <c r="P172" s="252"/>
      <c r="Q172" s="252"/>
      <c r="R172" s="252"/>
      <c r="S172" s="252"/>
      <c r="T172" s="25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4" t="s">
        <v>143</v>
      </c>
      <c r="AU172" s="254" t="s">
        <v>160</v>
      </c>
      <c r="AV172" s="14" t="s">
        <v>90</v>
      </c>
      <c r="AW172" s="14" t="s">
        <v>34</v>
      </c>
      <c r="AX172" s="14" t="s">
        <v>80</v>
      </c>
      <c r="AY172" s="254" t="s">
        <v>135</v>
      </c>
    </row>
    <row r="173" s="14" customFormat="1">
      <c r="A173" s="14"/>
      <c r="B173" s="244"/>
      <c r="C173" s="245"/>
      <c r="D173" s="235" t="s">
        <v>143</v>
      </c>
      <c r="E173" s="246" t="s">
        <v>1</v>
      </c>
      <c r="F173" s="247" t="s">
        <v>168</v>
      </c>
      <c r="G173" s="245"/>
      <c r="H173" s="248">
        <v>31.620000000000001</v>
      </c>
      <c r="I173" s="249"/>
      <c r="J173" s="245"/>
      <c r="K173" s="245"/>
      <c r="L173" s="250"/>
      <c r="M173" s="251"/>
      <c r="N173" s="252"/>
      <c r="O173" s="252"/>
      <c r="P173" s="252"/>
      <c r="Q173" s="252"/>
      <c r="R173" s="252"/>
      <c r="S173" s="252"/>
      <c r="T173" s="25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4" t="s">
        <v>143</v>
      </c>
      <c r="AU173" s="254" t="s">
        <v>160</v>
      </c>
      <c r="AV173" s="14" t="s">
        <v>90</v>
      </c>
      <c r="AW173" s="14" t="s">
        <v>34</v>
      </c>
      <c r="AX173" s="14" t="s">
        <v>80</v>
      </c>
      <c r="AY173" s="254" t="s">
        <v>135</v>
      </c>
    </row>
    <row r="174" s="15" customFormat="1">
      <c r="A174" s="15"/>
      <c r="B174" s="255"/>
      <c r="C174" s="256"/>
      <c r="D174" s="235" t="s">
        <v>143</v>
      </c>
      <c r="E174" s="257" t="s">
        <v>1</v>
      </c>
      <c r="F174" s="258" t="s">
        <v>150</v>
      </c>
      <c r="G174" s="256"/>
      <c r="H174" s="259">
        <v>128.62000000000001</v>
      </c>
      <c r="I174" s="260"/>
      <c r="J174" s="256"/>
      <c r="K174" s="256"/>
      <c r="L174" s="261"/>
      <c r="M174" s="262"/>
      <c r="N174" s="263"/>
      <c r="O174" s="263"/>
      <c r="P174" s="263"/>
      <c r="Q174" s="263"/>
      <c r="R174" s="263"/>
      <c r="S174" s="263"/>
      <c r="T174" s="264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65" t="s">
        <v>143</v>
      </c>
      <c r="AU174" s="265" t="s">
        <v>160</v>
      </c>
      <c r="AV174" s="15" t="s">
        <v>141</v>
      </c>
      <c r="AW174" s="15" t="s">
        <v>34</v>
      </c>
      <c r="AX174" s="15" t="s">
        <v>88</v>
      </c>
      <c r="AY174" s="265" t="s">
        <v>135</v>
      </c>
    </row>
    <row r="175" s="2" customFormat="1" ht="24.15" customHeight="1">
      <c r="A175" s="39"/>
      <c r="B175" s="40"/>
      <c r="C175" s="220" t="s">
        <v>136</v>
      </c>
      <c r="D175" s="220" t="s">
        <v>138</v>
      </c>
      <c r="E175" s="221" t="s">
        <v>176</v>
      </c>
      <c r="F175" s="222" t="s">
        <v>177</v>
      </c>
      <c r="G175" s="223" t="s">
        <v>153</v>
      </c>
      <c r="H175" s="224">
        <v>128.62000000000001</v>
      </c>
      <c r="I175" s="225"/>
      <c r="J175" s="226">
        <f>ROUND(I175*H175,2)</f>
        <v>0</v>
      </c>
      <c r="K175" s="222" t="s">
        <v>1</v>
      </c>
      <c r="L175" s="45"/>
      <c r="M175" s="227" t="s">
        <v>1</v>
      </c>
      <c r="N175" s="228" t="s">
        <v>45</v>
      </c>
      <c r="O175" s="92"/>
      <c r="P175" s="229">
        <f>O175*H175</f>
        <v>0</v>
      </c>
      <c r="Q175" s="229">
        <v>0</v>
      </c>
      <c r="R175" s="229">
        <f>Q175*H175</f>
        <v>0</v>
      </c>
      <c r="S175" s="229">
        <v>0</v>
      </c>
      <c r="T175" s="230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1" t="s">
        <v>141</v>
      </c>
      <c r="AT175" s="231" t="s">
        <v>138</v>
      </c>
      <c r="AU175" s="231" t="s">
        <v>160</v>
      </c>
      <c r="AY175" s="18" t="s">
        <v>135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8" t="s">
        <v>88</v>
      </c>
      <c r="BK175" s="232">
        <f>ROUND(I175*H175,2)</f>
        <v>0</v>
      </c>
      <c r="BL175" s="18" t="s">
        <v>141</v>
      </c>
      <c r="BM175" s="231" t="s">
        <v>178</v>
      </c>
    </row>
    <row r="176" s="13" customFormat="1">
      <c r="A176" s="13"/>
      <c r="B176" s="233"/>
      <c r="C176" s="234"/>
      <c r="D176" s="235" t="s">
        <v>143</v>
      </c>
      <c r="E176" s="236" t="s">
        <v>1</v>
      </c>
      <c r="F176" s="237" t="s">
        <v>144</v>
      </c>
      <c r="G176" s="234"/>
      <c r="H176" s="236" t="s">
        <v>1</v>
      </c>
      <c r="I176" s="238"/>
      <c r="J176" s="234"/>
      <c r="K176" s="234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143</v>
      </c>
      <c r="AU176" s="243" t="s">
        <v>160</v>
      </c>
      <c r="AV176" s="13" t="s">
        <v>88</v>
      </c>
      <c r="AW176" s="13" t="s">
        <v>34</v>
      </c>
      <c r="AX176" s="13" t="s">
        <v>80</v>
      </c>
      <c r="AY176" s="243" t="s">
        <v>135</v>
      </c>
    </row>
    <row r="177" s="13" customFormat="1">
      <c r="A177" s="13"/>
      <c r="B177" s="233"/>
      <c r="C177" s="234"/>
      <c r="D177" s="235" t="s">
        <v>143</v>
      </c>
      <c r="E177" s="236" t="s">
        <v>1</v>
      </c>
      <c r="F177" s="237" t="s">
        <v>164</v>
      </c>
      <c r="G177" s="234"/>
      <c r="H177" s="236" t="s">
        <v>1</v>
      </c>
      <c r="I177" s="238"/>
      <c r="J177" s="234"/>
      <c r="K177" s="234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143</v>
      </c>
      <c r="AU177" s="243" t="s">
        <v>160</v>
      </c>
      <c r="AV177" s="13" t="s">
        <v>88</v>
      </c>
      <c r="AW177" s="13" t="s">
        <v>34</v>
      </c>
      <c r="AX177" s="13" t="s">
        <v>80</v>
      </c>
      <c r="AY177" s="243" t="s">
        <v>135</v>
      </c>
    </row>
    <row r="178" s="13" customFormat="1">
      <c r="A178" s="13"/>
      <c r="B178" s="233"/>
      <c r="C178" s="234"/>
      <c r="D178" s="235" t="s">
        <v>143</v>
      </c>
      <c r="E178" s="236" t="s">
        <v>1</v>
      </c>
      <c r="F178" s="237" t="s">
        <v>165</v>
      </c>
      <c r="G178" s="234"/>
      <c r="H178" s="236" t="s">
        <v>1</v>
      </c>
      <c r="I178" s="238"/>
      <c r="J178" s="234"/>
      <c r="K178" s="234"/>
      <c r="L178" s="239"/>
      <c r="M178" s="240"/>
      <c r="N178" s="241"/>
      <c r="O178" s="241"/>
      <c r="P178" s="241"/>
      <c r="Q178" s="241"/>
      <c r="R178" s="241"/>
      <c r="S178" s="241"/>
      <c r="T178" s="24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3" t="s">
        <v>143</v>
      </c>
      <c r="AU178" s="243" t="s">
        <v>160</v>
      </c>
      <c r="AV178" s="13" t="s">
        <v>88</v>
      </c>
      <c r="AW178" s="13" t="s">
        <v>34</v>
      </c>
      <c r="AX178" s="13" t="s">
        <v>80</v>
      </c>
      <c r="AY178" s="243" t="s">
        <v>135</v>
      </c>
    </row>
    <row r="179" s="13" customFormat="1">
      <c r="A179" s="13"/>
      <c r="B179" s="233"/>
      <c r="C179" s="234"/>
      <c r="D179" s="235" t="s">
        <v>143</v>
      </c>
      <c r="E179" s="236" t="s">
        <v>1</v>
      </c>
      <c r="F179" s="237" t="s">
        <v>146</v>
      </c>
      <c r="G179" s="234"/>
      <c r="H179" s="236" t="s">
        <v>1</v>
      </c>
      <c r="I179" s="238"/>
      <c r="J179" s="234"/>
      <c r="K179" s="234"/>
      <c r="L179" s="239"/>
      <c r="M179" s="240"/>
      <c r="N179" s="241"/>
      <c r="O179" s="241"/>
      <c r="P179" s="241"/>
      <c r="Q179" s="241"/>
      <c r="R179" s="241"/>
      <c r="S179" s="241"/>
      <c r="T179" s="24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3" t="s">
        <v>143</v>
      </c>
      <c r="AU179" s="243" t="s">
        <v>160</v>
      </c>
      <c r="AV179" s="13" t="s">
        <v>88</v>
      </c>
      <c r="AW179" s="13" t="s">
        <v>34</v>
      </c>
      <c r="AX179" s="13" t="s">
        <v>80</v>
      </c>
      <c r="AY179" s="243" t="s">
        <v>135</v>
      </c>
    </row>
    <row r="180" s="13" customFormat="1">
      <c r="A180" s="13"/>
      <c r="B180" s="233"/>
      <c r="C180" s="234"/>
      <c r="D180" s="235" t="s">
        <v>143</v>
      </c>
      <c r="E180" s="236" t="s">
        <v>1</v>
      </c>
      <c r="F180" s="237" t="s">
        <v>166</v>
      </c>
      <c r="G180" s="234"/>
      <c r="H180" s="236" t="s">
        <v>1</v>
      </c>
      <c r="I180" s="238"/>
      <c r="J180" s="234"/>
      <c r="K180" s="234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143</v>
      </c>
      <c r="AU180" s="243" t="s">
        <v>160</v>
      </c>
      <c r="AV180" s="13" t="s">
        <v>88</v>
      </c>
      <c r="AW180" s="13" t="s">
        <v>34</v>
      </c>
      <c r="AX180" s="13" t="s">
        <v>80</v>
      </c>
      <c r="AY180" s="243" t="s">
        <v>135</v>
      </c>
    </row>
    <row r="181" s="14" customFormat="1">
      <c r="A181" s="14"/>
      <c r="B181" s="244"/>
      <c r="C181" s="245"/>
      <c r="D181" s="235" t="s">
        <v>143</v>
      </c>
      <c r="E181" s="246" t="s">
        <v>1</v>
      </c>
      <c r="F181" s="247" t="s">
        <v>167</v>
      </c>
      <c r="G181" s="245"/>
      <c r="H181" s="248">
        <v>97</v>
      </c>
      <c r="I181" s="249"/>
      <c r="J181" s="245"/>
      <c r="K181" s="245"/>
      <c r="L181" s="250"/>
      <c r="M181" s="251"/>
      <c r="N181" s="252"/>
      <c r="O181" s="252"/>
      <c r="P181" s="252"/>
      <c r="Q181" s="252"/>
      <c r="R181" s="252"/>
      <c r="S181" s="252"/>
      <c r="T181" s="25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4" t="s">
        <v>143</v>
      </c>
      <c r="AU181" s="254" t="s">
        <v>160</v>
      </c>
      <c r="AV181" s="14" t="s">
        <v>90</v>
      </c>
      <c r="AW181" s="14" t="s">
        <v>34</v>
      </c>
      <c r="AX181" s="14" t="s">
        <v>80</v>
      </c>
      <c r="AY181" s="254" t="s">
        <v>135</v>
      </c>
    </row>
    <row r="182" s="14" customFormat="1">
      <c r="A182" s="14"/>
      <c r="B182" s="244"/>
      <c r="C182" s="245"/>
      <c r="D182" s="235" t="s">
        <v>143</v>
      </c>
      <c r="E182" s="246" t="s">
        <v>1</v>
      </c>
      <c r="F182" s="247" t="s">
        <v>168</v>
      </c>
      <c r="G182" s="245"/>
      <c r="H182" s="248">
        <v>31.620000000000001</v>
      </c>
      <c r="I182" s="249"/>
      <c r="J182" s="245"/>
      <c r="K182" s="245"/>
      <c r="L182" s="250"/>
      <c r="M182" s="251"/>
      <c r="N182" s="252"/>
      <c r="O182" s="252"/>
      <c r="P182" s="252"/>
      <c r="Q182" s="252"/>
      <c r="R182" s="252"/>
      <c r="S182" s="252"/>
      <c r="T182" s="25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4" t="s">
        <v>143</v>
      </c>
      <c r="AU182" s="254" t="s">
        <v>160</v>
      </c>
      <c r="AV182" s="14" t="s">
        <v>90</v>
      </c>
      <c r="AW182" s="14" t="s">
        <v>34</v>
      </c>
      <c r="AX182" s="14" t="s">
        <v>80</v>
      </c>
      <c r="AY182" s="254" t="s">
        <v>135</v>
      </c>
    </row>
    <row r="183" s="15" customFormat="1">
      <c r="A183" s="15"/>
      <c r="B183" s="255"/>
      <c r="C183" s="256"/>
      <c r="D183" s="235" t="s">
        <v>143</v>
      </c>
      <c r="E183" s="257" t="s">
        <v>1</v>
      </c>
      <c r="F183" s="258" t="s">
        <v>150</v>
      </c>
      <c r="G183" s="256"/>
      <c r="H183" s="259">
        <v>128.62000000000001</v>
      </c>
      <c r="I183" s="260"/>
      <c r="J183" s="256"/>
      <c r="K183" s="256"/>
      <c r="L183" s="261"/>
      <c r="M183" s="262"/>
      <c r="N183" s="263"/>
      <c r="O183" s="263"/>
      <c r="P183" s="263"/>
      <c r="Q183" s="263"/>
      <c r="R183" s="263"/>
      <c r="S183" s="263"/>
      <c r="T183" s="264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65" t="s">
        <v>143</v>
      </c>
      <c r="AU183" s="265" t="s">
        <v>160</v>
      </c>
      <c r="AV183" s="15" t="s">
        <v>141</v>
      </c>
      <c r="AW183" s="15" t="s">
        <v>34</v>
      </c>
      <c r="AX183" s="15" t="s">
        <v>88</v>
      </c>
      <c r="AY183" s="265" t="s">
        <v>135</v>
      </c>
    </row>
    <row r="184" s="2" customFormat="1" ht="24.15" customHeight="1">
      <c r="A184" s="39"/>
      <c r="B184" s="40"/>
      <c r="C184" s="220" t="s">
        <v>179</v>
      </c>
      <c r="D184" s="220" t="s">
        <v>138</v>
      </c>
      <c r="E184" s="221" t="s">
        <v>180</v>
      </c>
      <c r="F184" s="222" t="s">
        <v>181</v>
      </c>
      <c r="G184" s="223" t="s">
        <v>153</v>
      </c>
      <c r="H184" s="224">
        <v>128.62000000000001</v>
      </c>
      <c r="I184" s="225"/>
      <c r="J184" s="226">
        <f>ROUND(I184*H184,2)</f>
        <v>0</v>
      </c>
      <c r="K184" s="222" t="s">
        <v>1</v>
      </c>
      <c r="L184" s="45"/>
      <c r="M184" s="227" t="s">
        <v>1</v>
      </c>
      <c r="N184" s="228" t="s">
        <v>45</v>
      </c>
      <c r="O184" s="92"/>
      <c r="P184" s="229">
        <f>O184*H184</f>
        <v>0</v>
      </c>
      <c r="Q184" s="229">
        <v>0</v>
      </c>
      <c r="R184" s="229">
        <f>Q184*H184</f>
        <v>0</v>
      </c>
      <c r="S184" s="229">
        <v>0</v>
      </c>
      <c r="T184" s="230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1" t="s">
        <v>141</v>
      </c>
      <c r="AT184" s="231" t="s">
        <v>138</v>
      </c>
      <c r="AU184" s="231" t="s">
        <v>160</v>
      </c>
      <c r="AY184" s="18" t="s">
        <v>135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8" t="s">
        <v>88</v>
      </c>
      <c r="BK184" s="232">
        <f>ROUND(I184*H184,2)</f>
        <v>0</v>
      </c>
      <c r="BL184" s="18" t="s">
        <v>141</v>
      </c>
      <c r="BM184" s="231" t="s">
        <v>182</v>
      </c>
    </row>
    <row r="185" s="13" customFormat="1">
      <c r="A185" s="13"/>
      <c r="B185" s="233"/>
      <c r="C185" s="234"/>
      <c r="D185" s="235" t="s">
        <v>143</v>
      </c>
      <c r="E185" s="236" t="s">
        <v>1</v>
      </c>
      <c r="F185" s="237" t="s">
        <v>144</v>
      </c>
      <c r="G185" s="234"/>
      <c r="H185" s="236" t="s">
        <v>1</v>
      </c>
      <c r="I185" s="238"/>
      <c r="J185" s="234"/>
      <c r="K185" s="234"/>
      <c r="L185" s="239"/>
      <c r="M185" s="240"/>
      <c r="N185" s="241"/>
      <c r="O185" s="241"/>
      <c r="P185" s="241"/>
      <c r="Q185" s="241"/>
      <c r="R185" s="241"/>
      <c r="S185" s="241"/>
      <c r="T185" s="24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3" t="s">
        <v>143</v>
      </c>
      <c r="AU185" s="243" t="s">
        <v>160</v>
      </c>
      <c r="AV185" s="13" t="s">
        <v>88</v>
      </c>
      <c r="AW185" s="13" t="s">
        <v>34</v>
      </c>
      <c r="AX185" s="13" t="s">
        <v>80</v>
      </c>
      <c r="AY185" s="243" t="s">
        <v>135</v>
      </c>
    </row>
    <row r="186" s="13" customFormat="1">
      <c r="A186" s="13"/>
      <c r="B186" s="233"/>
      <c r="C186" s="234"/>
      <c r="D186" s="235" t="s">
        <v>143</v>
      </c>
      <c r="E186" s="236" t="s">
        <v>1</v>
      </c>
      <c r="F186" s="237" t="s">
        <v>164</v>
      </c>
      <c r="G186" s="234"/>
      <c r="H186" s="236" t="s">
        <v>1</v>
      </c>
      <c r="I186" s="238"/>
      <c r="J186" s="234"/>
      <c r="K186" s="234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143</v>
      </c>
      <c r="AU186" s="243" t="s">
        <v>160</v>
      </c>
      <c r="AV186" s="13" t="s">
        <v>88</v>
      </c>
      <c r="AW186" s="13" t="s">
        <v>34</v>
      </c>
      <c r="AX186" s="13" t="s">
        <v>80</v>
      </c>
      <c r="AY186" s="243" t="s">
        <v>135</v>
      </c>
    </row>
    <row r="187" s="13" customFormat="1">
      <c r="A187" s="13"/>
      <c r="B187" s="233"/>
      <c r="C187" s="234"/>
      <c r="D187" s="235" t="s">
        <v>143</v>
      </c>
      <c r="E187" s="236" t="s">
        <v>1</v>
      </c>
      <c r="F187" s="237" t="s">
        <v>165</v>
      </c>
      <c r="G187" s="234"/>
      <c r="H187" s="236" t="s">
        <v>1</v>
      </c>
      <c r="I187" s="238"/>
      <c r="J187" s="234"/>
      <c r="K187" s="234"/>
      <c r="L187" s="239"/>
      <c r="M187" s="240"/>
      <c r="N187" s="241"/>
      <c r="O187" s="241"/>
      <c r="P187" s="241"/>
      <c r="Q187" s="241"/>
      <c r="R187" s="241"/>
      <c r="S187" s="241"/>
      <c r="T187" s="24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3" t="s">
        <v>143</v>
      </c>
      <c r="AU187" s="243" t="s">
        <v>160</v>
      </c>
      <c r="AV187" s="13" t="s">
        <v>88</v>
      </c>
      <c r="AW187" s="13" t="s">
        <v>34</v>
      </c>
      <c r="AX187" s="13" t="s">
        <v>80</v>
      </c>
      <c r="AY187" s="243" t="s">
        <v>135</v>
      </c>
    </row>
    <row r="188" s="13" customFormat="1">
      <c r="A188" s="13"/>
      <c r="B188" s="233"/>
      <c r="C188" s="234"/>
      <c r="D188" s="235" t="s">
        <v>143</v>
      </c>
      <c r="E188" s="236" t="s">
        <v>1</v>
      </c>
      <c r="F188" s="237" t="s">
        <v>146</v>
      </c>
      <c r="G188" s="234"/>
      <c r="H188" s="236" t="s">
        <v>1</v>
      </c>
      <c r="I188" s="238"/>
      <c r="J188" s="234"/>
      <c r="K188" s="234"/>
      <c r="L188" s="239"/>
      <c r="M188" s="240"/>
      <c r="N188" s="241"/>
      <c r="O188" s="241"/>
      <c r="P188" s="241"/>
      <c r="Q188" s="241"/>
      <c r="R188" s="241"/>
      <c r="S188" s="241"/>
      <c r="T188" s="24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3" t="s">
        <v>143</v>
      </c>
      <c r="AU188" s="243" t="s">
        <v>160</v>
      </c>
      <c r="AV188" s="13" t="s">
        <v>88</v>
      </c>
      <c r="AW188" s="13" t="s">
        <v>34</v>
      </c>
      <c r="AX188" s="13" t="s">
        <v>80</v>
      </c>
      <c r="AY188" s="243" t="s">
        <v>135</v>
      </c>
    </row>
    <row r="189" s="13" customFormat="1">
      <c r="A189" s="13"/>
      <c r="B189" s="233"/>
      <c r="C189" s="234"/>
      <c r="D189" s="235" t="s">
        <v>143</v>
      </c>
      <c r="E189" s="236" t="s">
        <v>1</v>
      </c>
      <c r="F189" s="237" t="s">
        <v>166</v>
      </c>
      <c r="G189" s="234"/>
      <c r="H189" s="236" t="s">
        <v>1</v>
      </c>
      <c r="I189" s="238"/>
      <c r="J189" s="234"/>
      <c r="K189" s="234"/>
      <c r="L189" s="239"/>
      <c r="M189" s="240"/>
      <c r="N189" s="241"/>
      <c r="O189" s="241"/>
      <c r="P189" s="241"/>
      <c r="Q189" s="241"/>
      <c r="R189" s="241"/>
      <c r="S189" s="241"/>
      <c r="T189" s="24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3" t="s">
        <v>143</v>
      </c>
      <c r="AU189" s="243" t="s">
        <v>160</v>
      </c>
      <c r="AV189" s="13" t="s">
        <v>88</v>
      </c>
      <c r="AW189" s="13" t="s">
        <v>34</v>
      </c>
      <c r="AX189" s="13" t="s">
        <v>80</v>
      </c>
      <c r="AY189" s="243" t="s">
        <v>135</v>
      </c>
    </row>
    <row r="190" s="14" customFormat="1">
      <c r="A190" s="14"/>
      <c r="B190" s="244"/>
      <c r="C190" s="245"/>
      <c r="D190" s="235" t="s">
        <v>143</v>
      </c>
      <c r="E190" s="246" t="s">
        <v>1</v>
      </c>
      <c r="F190" s="247" t="s">
        <v>167</v>
      </c>
      <c r="G190" s="245"/>
      <c r="H190" s="248">
        <v>97</v>
      </c>
      <c r="I190" s="249"/>
      <c r="J190" s="245"/>
      <c r="K190" s="245"/>
      <c r="L190" s="250"/>
      <c r="M190" s="251"/>
      <c r="N190" s="252"/>
      <c r="O190" s="252"/>
      <c r="P190" s="252"/>
      <c r="Q190" s="252"/>
      <c r="R190" s="252"/>
      <c r="S190" s="252"/>
      <c r="T190" s="25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4" t="s">
        <v>143</v>
      </c>
      <c r="AU190" s="254" t="s">
        <v>160</v>
      </c>
      <c r="AV190" s="14" t="s">
        <v>90</v>
      </c>
      <c r="AW190" s="14" t="s">
        <v>34</v>
      </c>
      <c r="AX190" s="14" t="s">
        <v>80</v>
      </c>
      <c r="AY190" s="254" t="s">
        <v>135</v>
      </c>
    </row>
    <row r="191" s="14" customFormat="1">
      <c r="A191" s="14"/>
      <c r="B191" s="244"/>
      <c r="C191" s="245"/>
      <c r="D191" s="235" t="s">
        <v>143</v>
      </c>
      <c r="E191" s="246" t="s">
        <v>1</v>
      </c>
      <c r="F191" s="247" t="s">
        <v>168</v>
      </c>
      <c r="G191" s="245"/>
      <c r="H191" s="248">
        <v>31.620000000000001</v>
      </c>
      <c r="I191" s="249"/>
      <c r="J191" s="245"/>
      <c r="K191" s="245"/>
      <c r="L191" s="250"/>
      <c r="M191" s="251"/>
      <c r="N191" s="252"/>
      <c r="O191" s="252"/>
      <c r="P191" s="252"/>
      <c r="Q191" s="252"/>
      <c r="R191" s="252"/>
      <c r="S191" s="252"/>
      <c r="T191" s="253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4" t="s">
        <v>143</v>
      </c>
      <c r="AU191" s="254" t="s">
        <v>160</v>
      </c>
      <c r="AV191" s="14" t="s">
        <v>90</v>
      </c>
      <c r="AW191" s="14" t="s">
        <v>34</v>
      </c>
      <c r="AX191" s="14" t="s">
        <v>80</v>
      </c>
      <c r="AY191" s="254" t="s">
        <v>135</v>
      </c>
    </row>
    <row r="192" s="15" customFormat="1">
      <c r="A192" s="15"/>
      <c r="B192" s="255"/>
      <c r="C192" s="256"/>
      <c r="D192" s="235" t="s">
        <v>143</v>
      </c>
      <c r="E192" s="257" t="s">
        <v>1</v>
      </c>
      <c r="F192" s="258" t="s">
        <v>150</v>
      </c>
      <c r="G192" s="256"/>
      <c r="H192" s="259">
        <v>128.62000000000001</v>
      </c>
      <c r="I192" s="260"/>
      <c r="J192" s="256"/>
      <c r="K192" s="256"/>
      <c r="L192" s="261"/>
      <c r="M192" s="262"/>
      <c r="N192" s="263"/>
      <c r="O192" s="263"/>
      <c r="P192" s="263"/>
      <c r="Q192" s="263"/>
      <c r="R192" s="263"/>
      <c r="S192" s="263"/>
      <c r="T192" s="264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65" t="s">
        <v>143</v>
      </c>
      <c r="AU192" s="265" t="s">
        <v>160</v>
      </c>
      <c r="AV192" s="15" t="s">
        <v>141</v>
      </c>
      <c r="AW192" s="15" t="s">
        <v>34</v>
      </c>
      <c r="AX192" s="15" t="s">
        <v>88</v>
      </c>
      <c r="AY192" s="265" t="s">
        <v>135</v>
      </c>
    </row>
    <row r="193" s="2" customFormat="1" ht="24.15" customHeight="1">
      <c r="A193" s="39"/>
      <c r="B193" s="40"/>
      <c r="C193" s="220" t="s">
        <v>183</v>
      </c>
      <c r="D193" s="220" t="s">
        <v>138</v>
      </c>
      <c r="E193" s="221" t="s">
        <v>184</v>
      </c>
      <c r="F193" s="222" t="s">
        <v>185</v>
      </c>
      <c r="G193" s="223" t="s">
        <v>153</v>
      </c>
      <c r="H193" s="224">
        <v>128.62000000000001</v>
      </c>
      <c r="I193" s="225"/>
      <c r="J193" s="226">
        <f>ROUND(I193*H193,2)</f>
        <v>0</v>
      </c>
      <c r="K193" s="222" t="s">
        <v>1</v>
      </c>
      <c r="L193" s="45"/>
      <c r="M193" s="227" t="s">
        <v>1</v>
      </c>
      <c r="N193" s="228" t="s">
        <v>45</v>
      </c>
      <c r="O193" s="92"/>
      <c r="P193" s="229">
        <f>O193*H193</f>
        <v>0</v>
      </c>
      <c r="Q193" s="229">
        <v>0</v>
      </c>
      <c r="R193" s="229">
        <f>Q193*H193</f>
        <v>0</v>
      </c>
      <c r="S193" s="229">
        <v>0</v>
      </c>
      <c r="T193" s="230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1" t="s">
        <v>141</v>
      </c>
      <c r="AT193" s="231" t="s">
        <v>138</v>
      </c>
      <c r="AU193" s="231" t="s">
        <v>160</v>
      </c>
      <c r="AY193" s="18" t="s">
        <v>135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18" t="s">
        <v>88</v>
      </c>
      <c r="BK193" s="232">
        <f>ROUND(I193*H193,2)</f>
        <v>0</v>
      </c>
      <c r="BL193" s="18" t="s">
        <v>141</v>
      </c>
      <c r="BM193" s="231" t="s">
        <v>186</v>
      </c>
    </row>
    <row r="194" s="13" customFormat="1">
      <c r="A194" s="13"/>
      <c r="B194" s="233"/>
      <c r="C194" s="234"/>
      <c r="D194" s="235" t="s">
        <v>143</v>
      </c>
      <c r="E194" s="236" t="s">
        <v>1</v>
      </c>
      <c r="F194" s="237" t="s">
        <v>144</v>
      </c>
      <c r="G194" s="234"/>
      <c r="H194" s="236" t="s">
        <v>1</v>
      </c>
      <c r="I194" s="238"/>
      <c r="J194" s="234"/>
      <c r="K194" s="234"/>
      <c r="L194" s="239"/>
      <c r="M194" s="240"/>
      <c r="N194" s="241"/>
      <c r="O194" s="241"/>
      <c r="P194" s="241"/>
      <c r="Q194" s="241"/>
      <c r="R194" s="241"/>
      <c r="S194" s="241"/>
      <c r="T194" s="24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3" t="s">
        <v>143</v>
      </c>
      <c r="AU194" s="243" t="s">
        <v>160</v>
      </c>
      <c r="AV194" s="13" t="s">
        <v>88</v>
      </c>
      <c r="AW194" s="13" t="s">
        <v>34</v>
      </c>
      <c r="AX194" s="13" t="s">
        <v>80</v>
      </c>
      <c r="AY194" s="243" t="s">
        <v>135</v>
      </c>
    </row>
    <row r="195" s="13" customFormat="1">
      <c r="A195" s="13"/>
      <c r="B195" s="233"/>
      <c r="C195" s="234"/>
      <c r="D195" s="235" t="s">
        <v>143</v>
      </c>
      <c r="E195" s="236" t="s">
        <v>1</v>
      </c>
      <c r="F195" s="237" t="s">
        <v>164</v>
      </c>
      <c r="G195" s="234"/>
      <c r="H195" s="236" t="s">
        <v>1</v>
      </c>
      <c r="I195" s="238"/>
      <c r="J195" s="234"/>
      <c r="K195" s="234"/>
      <c r="L195" s="239"/>
      <c r="M195" s="240"/>
      <c r="N195" s="241"/>
      <c r="O195" s="241"/>
      <c r="P195" s="241"/>
      <c r="Q195" s="241"/>
      <c r="R195" s="241"/>
      <c r="S195" s="241"/>
      <c r="T195" s="24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3" t="s">
        <v>143</v>
      </c>
      <c r="AU195" s="243" t="s">
        <v>160</v>
      </c>
      <c r="AV195" s="13" t="s">
        <v>88</v>
      </c>
      <c r="AW195" s="13" t="s">
        <v>34</v>
      </c>
      <c r="AX195" s="13" t="s">
        <v>80</v>
      </c>
      <c r="AY195" s="243" t="s">
        <v>135</v>
      </c>
    </row>
    <row r="196" s="13" customFormat="1">
      <c r="A196" s="13"/>
      <c r="B196" s="233"/>
      <c r="C196" s="234"/>
      <c r="D196" s="235" t="s">
        <v>143</v>
      </c>
      <c r="E196" s="236" t="s">
        <v>1</v>
      </c>
      <c r="F196" s="237" t="s">
        <v>165</v>
      </c>
      <c r="G196" s="234"/>
      <c r="H196" s="236" t="s">
        <v>1</v>
      </c>
      <c r="I196" s="238"/>
      <c r="J196" s="234"/>
      <c r="K196" s="234"/>
      <c r="L196" s="239"/>
      <c r="M196" s="240"/>
      <c r="N196" s="241"/>
      <c r="O196" s="241"/>
      <c r="P196" s="241"/>
      <c r="Q196" s="241"/>
      <c r="R196" s="241"/>
      <c r="S196" s="241"/>
      <c r="T196" s="24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3" t="s">
        <v>143</v>
      </c>
      <c r="AU196" s="243" t="s">
        <v>160</v>
      </c>
      <c r="AV196" s="13" t="s">
        <v>88</v>
      </c>
      <c r="AW196" s="13" t="s">
        <v>34</v>
      </c>
      <c r="AX196" s="13" t="s">
        <v>80</v>
      </c>
      <c r="AY196" s="243" t="s">
        <v>135</v>
      </c>
    </row>
    <row r="197" s="13" customFormat="1">
      <c r="A197" s="13"/>
      <c r="B197" s="233"/>
      <c r="C197" s="234"/>
      <c r="D197" s="235" t="s">
        <v>143</v>
      </c>
      <c r="E197" s="236" t="s">
        <v>1</v>
      </c>
      <c r="F197" s="237" t="s">
        <v>146</v>
      </c>
      <c r="G197" s="234"/>
      <c r="H197" s="236" t="s">
        <v>1</v>
      </c>
      <c r="I197" s="238"/>
      <c r="J197" s="234"/>
      <c r="K197" s="234"/>
      <c r="L197" s="239"/>
      <c r="M197" s="240"/>
      <c r="N197" s="241"/>
      <c r="O197" s="241"/>
      <c r="P197" s="241"/>
      <c r="Q197" s="241"/>
      <c r="R197" s="241"/>
      <c r="S197" s="241"/>
      <c r="T197" s="24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3" t="s">
        <v>143</v>
      </c>
      <c r="AU197" s="243" t="s">
        <v>160</v>
      </c>
      <c r="AV197" s="13" t="s">
        <v>88</v>
      </c>
      <c r="AW197" s="13" t="s">
        <v>34</v>
      </c>
      <c r="AX197" s="13" t="s">
        <v>80</v>
      </c>
      <c r="AY197" s="243" t="s">
        <v>135</v>
      </c>
    </row>
    <row r="198" s="13" customFormat="1">
      <c r="A198" s="13"/>
      <c r="B198" s="233"/>
      <c r="C198" s="234"/>
      <c r="D198" s="235" t="s">
        <v>143</v>
      </c>
      <c r="E198" s="236" t="s">
        <v>1</v>
      </c>
      <c r="F198" s="237" t="s">
        <v>166</v>
      </c>
      <c r="G198" s="234"/>
      <c r="H198" s="236" t="s">
        <v>1</v>
      </c>
      <c r="I198" s="238"/>
      <c r="J198" s="234"/>
      <c r="K198" s="234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143</v>
      </c>
      <c r="AU198" s="243" t="s">
        <v>160</v>
      </c>
      <c r="AV198" s="13" t="s">
        <v>88</v>
      </c>
      <c r="AW198" s="13" t="s">
        <v>34</v>
      </c>
      <c r="AX198" s="13" t="s">
        <v>80</v>
      </c>
      <c r="AY198" s="243" t="s">
        <v>135</v>
      </c>
    </row>
    <row r="199" s="14" customFormat="1">
      <c r="A199" s="14"/>
      <c r="B199" s="244"/>
      <c r="C199" s="245"/>
      <c r="D199" s="235" t="s">
        <v>143</v>
      </c>
      <c r="E199" s="246" t="s">
        <v>1</v>
      </c>
      <c r="F199" s="247" t="s">
        <v>167</v>
      </c>
      <c r="G199" s="245"/>
      <c r="H199" s="248">
        <v>97</v>
      </c>
      <c r="I199" s="249"/>
      <c r="J199" s="245"/>
      <c r="K199" s="245"/>
      <c r="L199" s="250"/>
      <c r="M199" s="251"/>
      <c r="N199" s="252"/>
      <c r="O199" s="252"/>
      <c r="P199" s="252"/>
      <c r="Q199" s="252"/>
      <c r="R199" s="252"/>
      <c r="S199" s="252"/>
      <c r="T199" s="253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4" t="s">
        <v>143</v>
      </c>
      <c r="AU199" s="254" t="s">
        <v>160</v>
      </c>
      <c r="AV199" s="14" t="s">
        <v>90</v>
      </c>
      <c r="AW199" s="14" t="s">
        <v>34</v>
      </c>
      <c r="AX199" s="14" t="s">
        <v>80</v>
      </c>
      <c r="AY199" s="254" t="s">
        <v>135</v>
      </c>
    </row>
    <row r="200" s="14" customFormat="1">
      <c r="A200" s="14"/>
      <c r="B200" s="244"/>
      <c r="C200" s="245"/>
      <c r="D200" s="235" t="s">
        <v>143</v>
      </c>
      <c r="E200" s="246" t="s">
        <v>1</v>
      </c>
      <c r="F200" s="247" t="s">
        <v>168</v>
      </c>
      <c r="G200" s="245"/>
      <c r="H200" s="248">
        <v>31.620000000000001</v>
      </c>
      <c r="I200" s="249"/>
      <c r="J200" s="245"/>
      <c r="K200" s="245"/>
      <c r="L200" s="250"/>
      <c r="M200" s="251"/>
      <c r="N200" s="252"/>
      <c r="O200" s="252"/>
      <c r="P200" s="252"/>
      <c r="Q200" s="252"/>
      <c r="R200" s="252"/>
      <c r="S200" s="252"/>
      <c r="T200" s="253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4" t="s">
        <v>143</v>
      </c>
      <c r="AU200" s="254" t="s">
        <v>160</v>
      </c>
      <c r="AV200" s="14" t="s">
        <v>90</v>
      </c>
      <c r="AW200" s="14" t="s">
        <v>34</v>
      </c>
      <c r="AX200" s="14" t="s">
        <v>80</v>
      </c>
      <c r="AY200" s="254" t="s">
        <v>135</v>
      </c>
    </row>
    <row r="201" s="15" customFormat="1">
      <c r="A201" s="15"/>
      <c r="B201" s="255"/>
      <c r="C201" s="256"/>
      <c r="D201" s="235" t="s">
        <v>143</v>
      </c>
      <c r="E201" s="257" t="s">
        <v>1</v>
      </c>
      <c r="F201" s="258" t="s">
        <v>150</v>
      </c>
      <c r="G201" s="256"/>
      <c r="H201" s="259">
        <v>128.62000000000001</v>
      </c>
      <c r="I201" s="260"/>
      <c r="J201" s="256"/>
      <c r="K201" s="256"/>
      <c r="L201" s="261"/>
      <c r="M201" s="262"/>
      <c r="N201" s="263"/>
      <c r="O201" s="263"/>
      <c r="P201" s="263"/>
      <c r="Q201" s="263"/>
      <c r="R201" s="263"/>
      <c r="S201" s="263"/>
      <c r="T201" s="264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65" t="s">
        <v>143</v>
      </c>
      <c r="AU201" s="265" t="s">
        <v>160</v>
      </c>
      <c r="AV201" s="15" t="s">
        <v>141</v>
      </c>
      <c r="AW201" s="15" t="s">
        <v>34</v>
      </c>
      <c r="AX201" s="15" t="s">
        <v>88</v>
      </c>
      <c r="AY201" s="265" t="s">
        <v>135</v>
      </c>
    </row>
    <row r="202" s="12" customFormat="1" ht="20.88" customHeight="1">
      <c r="A202" s="12"/>
      <c r="B202" s="204"/>
      <c r="C202" s="205"/>
      <c r="D202" s="206" t="s">
        <v>79</v>
      </c>
      <c r="E202" s="218" t="s">
        <v>187</v>
      </c>
      <c r="F202" s="218" t="s">
        <v>188</v>
      </c>
      <c r="G202" s="205"/>
      <c r="H202" s="205"/>
      <c r="I202" s="208"/>
      <c r="J202" s="219">
        <f>BK202</f>
        <v>0</v>
      </c>
      <c r="K202" s="205"/>
      <c r="L202" s="210"/>
      <c r="M202" s="211"/>
      <c r="N202" s="212"/>
      <c r="O202" s="212"/>
      <c r="P202" s="213">
        <f>SUM(P203:P223)</f>
        <v>0</v>
      </c>
      <c r="Q202" s="212"/>
      <c r="R202" s="213">
        <f>SUM(R203:R223)</f>
        <v>0</v>
      </c>
      <c r="S202" s="212"/>
      <c r="T202" s="214">
        <f>SUM(T203:T223)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15" t="s">
        <v>88</v>
      </c>
      <c r="AT202" s="216" t="s">
        <v>79</v>
      </c>
      <c r="AU202" s="216" t="s">
        <v>90</v>
      </c>
      <c r="AY202" s="215" t="s">
        <v>135</v>
      </c>
      <c r="BK202" s="217">
        <f>SUM(BK203:BK223)</f>
        <v>0</v>
      </c>
    </row>
    <row r="203" s="2" customFormat="1" ht="66.75" customHeight="1">
      <c r="A203" s="39"/>
      <c r="B203" s="40"/>
      <c r="C203" s="220" t="s">
        <v>189</v>
      </c>
      <c r="D203" s="220" t="s">
        <v>138</v>
      </c>
      <c r="E203" s="221" t="s">
        <v>190</v>
      </c>
      <c r="F203" s="222" t="s">
        <v>191</v>
      </c>
      <c r="G203" s="223" t="s">
        <v>192</v>
      </c>
      <c r="H203" s="224">
        <v>1</v>
      </c>
      <c r="I203" s="225"/>
      <c r="J203" s="226">
        <f>ROUND(I203*H203,2)</f>
        <v>0</v>
      </c>
      <c r="K203" s="222" t="s">
        <v>1</v>
      </c>
      <c r="L203" s="45"/>
      <c r="M203" s="227" t="s">
        <v>1</v>
      </c>
      <c r="N203" s="228" t="s">
        <v>45</v>
      </c>
      <c r="O203" s="92"/>
      <c r="P203" s="229">
        <f>O203*H203</f>
        <v>0</v>
      </c>
      <c r="Q203" s="229">
        <v>0</v>
      </c>
      <c r="R203" s="229">
        <f>Q203*H203</f>
        <v>0</v>
      </c>
      <c r="S203" s="229">
        <v>0</v>
      </c>
      <c r="T203" s="230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1" t="s">
        <v>141</v>
      </c>
      <c r="AT203" s="231" t="s">
        <v>138</v>
      </c>
      <c r="AU203" s="231" t="s">
        <v>160</v>
      </c>
      <c r="AY203" s="18" t="s">
        <v>135</v>
      </c>
      <c r="BE203" s="232">
        <f>IF(N203="základní",J203,0)</f>
        <v>0</v>
      </c>
      <c r="BF203" s="232">
        <f>IF(N203="snížená",J203,0)</f>
        <v>0</v>
      </c>
      <c r="BG203" s="232">
        <f>IF(N203="zákl. přenesená",J203,0)</f>
        <v>0</v>
      </c>
      <c r="BH203" s="232">
        <f>IF(N203="sníž. přenesená",J203,0)</f>
        <v>0</v>
      </c>
      <c r="BI203" s="232">
        <f>IF(N203="nulová",J203,0)</f>
        <v>0</v>
      </c>
      <c r="BJ203" s="18" t="s">
        <v>88</v>
      </c>
      <c r="BK203" s="232">
        <f>ROUND(I203*H203,2)</f>
        <v>0</v>
      </c>
      <c r="BL203" s="18" t="s">
        <v>141</v>
      </c>
      <c r="BM203" s="231" t="s">
        <v>193</v>
      </c>
    </row>
    <row r="204" s="13" customFormat="1">
      <c r="A204" s="13"/>
      <c r="B204" s="233"/>
      <c r="C204" s="234"/>
      <c r="D204" s="235" t="s">
        <v>143</v>
      </c>
      <c r="E204" s="236" t="s">
        <v>1</v>
      </c>
      <c r="F204" s="237" t="s">
        <v>144</v>
      </c>
      <c r="G204" s="234"/>
      <c r="H204" s="236" t="s">
        <v>1</v>
      </c>
      <c r="I204" s="238"/>
      <c r="J204" s="234"/>
      <c r="K204" s="234"/>
      <c r="L204" s="239"/>
      <c r="M204" s="240"/>
      <c r="N204" s="241"/>
      <c r="O204" s="241"/>
      <c r="P204" s="241"/>
      <c r="Q204" s="241"/>
      <c r="R204" s="241"/>
      <c r="S204" s="241"/>
      <c r="T204" s="24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3" t="s">
        <v>143</v>
      </c>
      <c r="AU204" s="243" t="s">
        <v>160</v>
      </c>
      <c r="AV204" s="13" t="s">
        <v>88</v>
      </c>
      <c r="AW204" s="13" t="s">
        <v>34</v>
      </c>
      <c r="AX204" s="13" t="s">
        <v>80</v>
      </c>
      <c r="AY204" s="243" t="s">
        <v>135</v>
      </c>
    </row>
    <row r="205" s="13" customFormat="1">
      <c r="A205" s="13"/>
      <c r="B205" s="233"/>
      <c r="C205" s="234"/>
      <c r="D205" s="235" t="s">
        <v>143</v>
      </c>
      <c r="E205" s="236" t="s">
        <v>1</v>
      </c>
      <c r="F205" s="237" t="s">
        <v>194</v>
      </c>
      <c r="G205" s="234"/>
      <c r="H205" s="236" t="s">
        <v>1</v>
      </c>
      <c r="I205" s="238"/>
      <c r="J205" s="234"/>
      <c r="K205" s="234"/>
      <c r="L205" s="239"/>
      <c r="M205" s="240"/>
      <c r="N205" s="241"/>
      <c r="O205" s="241"/>
      <c r="P205" s="241"/>
      <c r="Q205" s="241"/>
      <c r="R205" s="241"/>
      <c r="S205" s="241"/>
      <c r="T205" s="24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3" t="s">
        <v>143</v>
      </c>
      <c r="AU205" s="243" t="s">
        <v>160</v>
      </c>
      <c r="AV205" s="13" t="s">
        <v>88</v>
      </c>
      <c r="AW205" s="13" t="s">
        <v>34</v>
      </c>
      <c r="AX205" s="13" t="s">
        <v>80</v>
      </c>
      <c r="AY205" s="243" t="s">
        <v>135</v>
      </c>
    </row>
    <row r="206" s="13" customFormat="1">
      <c r="A206" s="13"/>
      <c r="B206" s="233"/>
      <c r="C206" s="234"/>
      <c r="D206" s="235" t="s">
        <v>143</v>
      </c>
      <c r="E206" s="236" t="s">
        <v>1</v>
      </c>
      <c r="F206" s="237" t="s">
        <v>195</v>
      </c>
      <c r="G206" s="234"/>
      <c r="H206" s="236" t="s">
        <v>1</v>
      </c>
      <c r="I206" s="238"/>
      <c r="J206" s="234"/>
      <c r="K206" s="234"/>
      <c r="L206" s="239"/>
      <c r="M206" s="240"/>
      <c r="N206" s="241"/>
      <c r="O206" s="241"/>
      <c r="P206" s="241"/>
      <c r="Q206" s="241"/>
      <c r="R206" s="241"/>
      <c r="S206" s="241"/>
      <c r="T206" s="24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3" t="s">
        <v>143</v>
      </c>
      <c r="AU206" s="243" t="s">
        <v>160</v>
      </c>
      <c r="AV206" s="13" t="s">
        <v>88</v>
      </c>
      <c r="AW206" s="13" t="s">
        <v>34</v>
      </c>
      <c r="AX206" s="13" t="s">
        <v>80</v>
      </c>
      <c r="AY206" s="243" t="s">
        <v>135</v>
      </c>
    </row>
    <row r="207" s="13" customFormat="1">
      <c r="A207" s="13"/>
      <c r="B207" s="233"/>
      <c r="C207" s="234"/>
      <c r="D207" s="235" t="s">
        <v>143</v>
      </c>
      <c r="E207" s="236" t="s">
        <v>1</v>
      </c>
      <c r="F207" s="237" t="s">
        <v>196</v>
      </c>
      <c r="G207" s="234"/>
      <c r="H207" s="236" t="s">
        <v>1</v>
      </c>
      <c r="I207" s="238"/>
      <c r="J207" s="234"/>
      <c r="K207" s="234"/>
      <c r="L207" s="239"/>
      <c r="M207" s="240"/>
      <c r="N207" s="241"/>
      <c r="O207" s="241"/>
      <c r="P207" s="241"/>
      <c r="Q207" s="241"/>
      <c r="R207" s="241"/>
      <c r="S207" s="241"/>
      <c r="T207" s="24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3" t="s">
        <v>143</v>
      </c>
      <c r="AU207" s="243" t="s">
        <v>160</v>
      </c>
      <c r="AV207" s="13" t="s">
        <v>88</v>
      </c>
      <c r="AW207" s="13" t="s">
        <v>34</v>
      </c>
      <c r="AX207" s="13" t="s">
        <v>80</v>
      </c>
      <c r="AY207" s="243" t="s">
        <v>135</v>
      </c>
    </row>
    <row r="208" s="14" customFormat="1">
      <c r="A208" s="14"/>
      <c r="B208" s="244"/>
      <c r="C208" s="245"/>
      <c r="D208" s="235" t="s">
        <v>143</v>
      </c>
      <c r="E208" s="246" t="s">
        <v>1</v>
      </c>
      <c r="F208" s="247" t="s">
        <v>88</v>
      </c>
      <c r="G208" s="245"/>
      <c r="H208" s="248">
        <v>1</v>
      </c>
      <c r="I208" s="249"/>
      <c r="J208" s="245"/>
      <c r="K208" s="245"/>
      <c r="L208" s="250"/>
      <c r="M208" s="251"/>
      <c r="N208" s="252"/>
      <c r="O208" s="252"/>
      <c r="P208" s="252"/>
      <c r="Q208" s="252"/>
      <c r="R208" s="252"/>
      <c r="S208" s="252"/>
      <c r="T208" s="253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4" t="s">
        <v>143</v>
      </c>
      <c r="AU208" s="254" t="s">
        <v>160</v>
      </c>
      <c r="AV208" s="14" t="s">
        <v>90</v>
      </c>
      <c r="AW208" s="14" t="s">
        <v>34</v>
      </c>
      <c r="AX208" s="14" t="s">
        <v>80</v>
      </c>
      <c r="AY208" s="254" t="s">
        <v>135</v>
      </c>
    </row>
    <row r="209" s="15" customFormat="1">
      <c r="A209" s="15"/>
      <c r="B209" s="255"/>
      <c r="C209" s="256"/>
      <c r="D209" s="235" t="s">
        <v>143</v>
      </c>
      <c r="E209" s="257" t="s">
        <v>1</v>
      </c>
      <c r="F209" s="258" t="s">
        <v>150</v>
      </c>
      <c r="G209" s="256"/>
      <c r="H209" s="259">
        <v>1</v>
      </c>
      <c r="I209" s="260"/>
      <c r="J209" s="256"/>
      <c r="K209" s="256"/>
      <c r="L209" s="261"/>
      <c r="M209" s="262"/>
      <c r="N209" s="263"/>
      <c r="O209" s="263"/>
      <c r="P209" s="263"/>
      <c r="Q209" s="263"/>
      <c r="R209" s="263"/>
      <c r="S209" s="263"/>
      <c r="T209" s="264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65" t="s">
        <v>143</v>
      </c>
      <c r="AU209" s="265" t="s">
        <v>160</v>
      </c>
      <c r="AV209" s="15" t="s">
        <v>141</v>
      </c>
      <c r="AW209" s="15" t="s">
        <v>34</v>
      </c>
      <c r="AX209" s="15" t="s">
        <v>88</v>
      </c>
      <c r="AY209" s="265" t="s">
        <v>135</v>
      </c>
    </row>
    <row r="210" s="2" customFormat="1" ht="49.05" customHeight="1">
      <c r="A210" s="39"/>
      <c r="B210" s="40"/>
      <c r="C210" s="220" t="s">
        <v>197</v>
      </c>
      <c r="D210" s="220" t="s">
        <v>138</v>
      </c>
      <c r="E210" s="221" t="s">
        <v>198</v>
      </c>
      <c r="F210" s="222" t="s">
        <v>199</v>
      </c>
      <c r="G210" s="223" t="s">
        <v>192</v>
      </c>
      <c r="H210" s="224">
        <v>1</v>
      </c>
      <c r="I210" s="225"/>
      <c r="J210" s="226">
        <f>ROUND(I210*H210,2)</f>
        <v>0</v>
      </c>
      <c r="K210" s="222" t="s">
        <v>1</v>
      </c>
      <c r="L210" s="45"/>
      <c r="M210" s="227" t="s">
        <v>1</v>
      </c>
      <c r="N210" s="228" t="s">
        <v>45</v>
      </c>
      <c r="O210" s="92"/>
      <c r="P210" s="229">
        <f>O210*H210</f>
        <v>0</v>
      </c>
      <c r="Q210" s="229">
        <v>0</v>
      </c>
      <c r="R210" s="229">
        <f>Q210*H210</f>
        <v>0</v>
      </c>
      <c r="S210" s="229">
        <v>0</v>
      </c>
      <c r="T210" s="230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1" t="s">
        <v>141</v>
      </c>
      <c r="AT210" s="231" t="s">
        <v>138</v>
      </c>
      <c r="AU210" s="231" t="s">
        <v>160</v>
      </c>
      <c r="AY210" s="18" t="s">
        <v>135</v>
      </c>
      <c r="BE210" s="232">
        <f>IF(N210="základní",J210,0)</f>
        <v>0</v>
      </c>
      <c r="BF210" s="232">
        <f>IF(N210="snížená",J210,0)</f>
        <v>0</v>
      </c>
      <c r="BG210" s="232">
        <f>IF(N210="zákl. přenesená",J210,0)</f>
        <v>0</v>
      </c>
      <c r="BH210" s="232">
        <f>IF(N210="sníž. přenesená",J210,0)</f>
        <v>0</v>
      </c>
      <c r="BI210" s="232">
        <f>IF(N210="nulová",J210,0)</f>
        <v>0</v>
      </c>
      <c r="BJ210" s="18" t="s">
        <v>88</v>
      </c>
      <c r="BK210" s="232">
        <f>ROUND(I210*H210,2)</f>
        <v>0</v>
      </c>
      <c r="BL210" s="18" t="s">
        <v>141</v>
      </c>
      <c r="BM210" s="231" t="s">
        <v>200</v>
      </c>
    </row>
    <row r="211" s="13" customFormat="1">
      <c r="A211" s="13"/>
      <c r="B211" s="233"/>
      <c r="C211" s="234"/>
      <c r="D211" s="235" t="s">
        <v>143</v>
      </c>
      <c r="E211" s="236" t="s">
        <v>1</v>
      </c>
      <c r="F211" s="237" t="s">
        <v>144</v>
      </c>
      <c r="G211" s="234"/>
      <c r="H211" s="236" t="s">
        <v>1</v>
      </c>
      <c r="I211" s="238"/>
      <c r="J211" s="234"/>
      <c r="K211" s="234"/>
      <c r="L211" s="239"/>
      <c r="M211" s="240"/>
      <c r="N211" s="241"/>
      <c r="O211" s="241"/>
      <c r="P211" s="241"/>
      <c r="Q211" s="241"/>
      <c r="R211" s="241"/>
      <c r="S211" s="241"/>
      <c r="T211" s="24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3" t="s">
        <v>143</v>
      </c>
      <c r="AU211" s="243" t="s">
        <v>160</v>
      </c>
      <c r="AV211" s="13" t="s">
        <v>88</v>
      </c>
      <c r="AW211" s="13" t="s">
        <v>34</v>
      </c>
      <c r="AX211" s="13" t="s">
        <v>80</v>
      </c>
      <c r="AY211" s="243" t="s">
        <v>135</v>
      </c>
    </row>
    <row r="212" s="13" customFormat="1">
      <c r="A212" s="13"/>
      <c r="B212" s="233"/>
      <c r="C212" s="234"/>
      <c r="D212" s="235" t="s">
        <v>143</v>
      </c>
      <c r="E212" s="236" t="s">
        <v>1</v>
      </c>
      <c r="F212" s="237" t="s">
        <v>194</v>
      </c>
      <c r="G212" s="234"/>
      <c r="H212" s="236" t="s">
        <v>1</v>
      </c>
      <c r="I212" s="238"/>
      <c r="J212" s="234"/>
      <c r="K212" s="234"/>
      <c r="L212" s="239"/>
      <c r="M212" s="240"/>
      <c r="N212" s="241"/>
      <c r="O212" s="241"/>
      <c r="P212" s="241"/>
      <c r="Q212" s="241"/>
      <c r="R212" s="241"/>
      <c r="S212" s="241"/>
      <c r="T212" s="24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3" t="s">
        <v>143</v>
      </c>
      <c r="AU212" s="243" t="s">
        <v>160</v>
      </c>
      <c r="AV212" s="13" t="s">
        <v>88</v>
      </c>
      <c r="AW212" s="13" t="s">
        <v>34</v>
      </c>
      <c r="AX212" s="13" t="s">
        <v>80</v>
      </c>
      <c r="AY212" s="243" t="s">
        <v>135</v>
      </c>
    </row>
    <row r="213" s="13" customFormat="1">
      <c r="A213" s="13"/>
      <c r="B213" s="233"/>
      <c r="C213" s="234"/>
      <c r="D213" s="235" t="s">
        <v>143</v>
      </c>
      <c r="E213" s="236" t="s">
        <v>1</v>
      </c>
      <c r="F213" s="237" t="s">
        <v>195</v>
      </c>
      <c r="G213" s="234"/>
      <c r="H213" s="236" t="s">
        <v>1</v>
      </c>
      <c r="I213" s="238"/>
      <c r="J213" s="234"/>
      <c r="K213" s="234"/>
      <c r="L213" s="239"/>
      <c r="M213" s="240"/>
      <c r="N213" s="241"/>
      <c r="O213" s="241"/>
      <c r="P213" s="241"/>
      <c r="Q213" s="241"/>
      <c r="R213" s="241"/>
      <c r="S213" s="241"/>
      <c r="T213" s="24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3" t="s">
        <v>143</v>
      </c>
      <c r="AU213" s="243" t="s">
        <v>160</v>
      </c>
      <c r="AV213" s="13" t="s">
        <v>88</v>
      </c>
      <c r="AW213" s="13" t="s">
        <v>34</v>
      </c>
      <c r="AX213" s="13" t="s">
        <v>80</v>
      </c>
      <c r="AY213" s="243" t="s">
        <v>135</v>
      </c>
    </row>
    <row r="214" s="13" customFormat="1">
      <c r="A214" s="13"/>
      <c r="B214" s="233"/>
      <c r="C214" s="234"/>
      <c r="D214" s="235" t="s">
        <v>143</v>
      </c>
      <c r="E214" s="236" t="s">
        <v>1</v>
      </c>
      <c r="F214" s="237" t="s">
        <v>201</v>
      </c>
      <c r="G214" s="234"/>
      <c r="H214" s="236" t="s">
        <v>1</v>
      </c>
      <c r="I214" s="238"/>
      <c r="J214" s="234"/>
      <c r="K214" s="234"/>
      <c r="L214" s="239"/>
      <c r="M214" s="240"/>
      <c r="N214" s="241"/>
      <c r="O214" s="241"/>
      <c r="P214" s="241"/>
      <c r="Q214" s="241"/>
      <c r="R214" s="241"/>
      <c r="S214" s="241"/>
      <c r="T214" s="24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3" t="s">
        <v>143</v>
      </c>
      <c r="AU214" s="243" t="s">
        <v>160</v>
      </c>
      <c r="AV214" s="13" t="s">
        <v>88</v>
      </c>
      <c r="AW214" s="13" t="s">
        <v>34</v>
      </c>
      <c r="AX214" s="13" t="s">
        <v>80</v>
      </c>
      <c r="AY214" s="243" t="s">
        <v>135</v>
      </c>
    </row>
    <row r="215" s="14" customFormat="1">
      <c r="A215" s="14"/>
      <c r="B215" s="244"/>
      <c r="C215" s="245"/>
      <c r="D215" s="235" t="s">
        <v>143</v>
      </c>
      <c r="E215" s="246" t="s">
        <v>1</v>
      </c>
      <c r="F215" s="247" t="s">
        <v>88</v>
      </c>
      <c r="G215" s="245"/>
      <c r="H215" s="248">
        <v>1</v>
      </c>
      <c r="I215" s="249"/>
      <c r="J215" s="245"/>
      <c r="K215" s="245"/>
      <c r="L215" s="250"/>
      <c r="M215" s="251"/>
      <c r="N215" s="252"/>
      <c r="O215" s="252"/>
      <c r="P215" s="252"/>
      <c r="Q215" s="252"/>
      <c r="R215" s="252"/>
      <c r="S215" s="252"/>
      <c r="T215" s="253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4" t="s">
        <v>143</v>
      </c>
      <c r="AU215" s="254" t="s">
        <v>160</v>
      </c>
      <c r="AV215" s="14" t="s">
        <v>90</v>
      </c>
      <c r="AW215" s="14" t="s">
        <v>34</v>
      </c>
      <c r="AX215" s="14" t="s">
        <v>80</v>
      </c>
      <c r="AY215" s="254" t="s">
        <v>135</v>
      </c>
    </row>
    <row r="216" s="15" customFormat="1">
      <c r="A216" s="15"/>
      <c r="B216" s="255"/>
      <c r="C216" s="256"/>
      <c r="D216" s="235" t="s">
        <v>143</v>
      </c>
      <c r="E216" s="257" t="s">
        <v>1</v>
      </c>
      <c r="F216" s="258" t="s">
        <v>150</v>
      </c>
      <c r="G216" s="256"/>
      <c r="H216" s="259">
        <v>1</v>
      </c>
      <c r="I216" s="260"/>
      <c r="J216" s="256"/>
      <c r="K216" s="256"/>
      <c r="L216" s="261"/>
      <c r="M216" s="262"/>
      <c r="N216" s="263"/>
      <c r="O216" s="263"/>
      <c r="P216" s="263"/>
      <c r="Q216" s="263"/>
      <c r="R216" s="263"/>
      <c r="S216" s="263"/>
      <c r="T216" s="264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65" t="s">
        <v>143</v>
      </c>
      <c r="AU216" s="265" t="s">
        <v>160</v>
      </c>
      <c r="AV216" s="15" t="s">
        <v>141</v>
      </c>
      <c r="AW216" s="15" t="s">
        <v>34</v>
      </c>
      <c r="AX216" s="15" t="s">
        <v>88</v>
      </c>
      <c r="AY216" s="265" t="s">
        <v>135</v>
      </c>
    </row>
    <row r="217" s="2" customFormat="1" ht="33" customHeight="1">
      <c r="A217" s="39"/>
      <c r="B217" s="40"/>
      <c r="C217" s="220" t="s">
        <v>202</v>
      </c>
      <c r="D217" s="220" t="s">
        <v>138</v>
      </c>
      <c r="E217" s="221" t="s">
        <v>203</v>
      </c>
      <c r="F217" s="222" t="s">
        <v>204</v>
      </c>
      <c r="G217" s="223" t="s">
        <v>192</v>
      </c>
      <c r="H217" s="224">
        <v>1</v>
      </c>
      <c r="I217" s="225"/>
      <c r="J217" s="226">
        <f>ROUND(I217*H217,2)</f>
        <v>0</v>
      </c>
      <c r="K217" s="222" t="s">
        <v>1</v>
      </c>
      <c r="L217" s="45"/>
      <c r="M217" s="227" t="s">
        <v>1</v>
      </c>
      <c r="N217" s="228" t="s">
        <v>45</v>
      </c>
      <c r="O217" s="92"/>
      <c r="P217" s="229">
        <f>O217*H217</f>
        <v>0</v>
      </c>
      <c r="Q217" s="229">
        <v>0</v>
      </c>
      <c r="R217" s="229">
        <f>Q217*H217</f>
        <v>0</v>
      </c>
      <c r="S217" s="229">
        <v>0</v>
      </c>
      <c r="T217" s="230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1" t="s">
        <v>141</v>
      </c>
      <c r="AT217" s="231" t="s">
        <v>138</v>
      </c>
      <c r="AU217" s="231" t="s">
        <v>160</v>
      </c>
      <c r="AY217" s="18" t="s">
        <v>135</v>
      </c>
      <c r="BE217" s="232">
        <f>IF(N217="základní",J217,0)</f>
        <v>0</v>
      </c>
      <c r="BF217" s="232">
        <f>IF(N217="snížená",J217,0)</f>
        <v>0</v>
      </c>
      <c r="BG217" s="232">
        <f>IF(N217="zákl. přenesená",J217,0)</f>
        <v>0</v>
      </c>
      <c r="BH217" s="232">
        <f>IF(N217="sníž. přenesená",J217,0)</f>
        <v>0</v>
      </c>
      <c r="BI217" s="232">
        <f>IF(N217="nulová",J217,0)</f>
        <v>0</v>
      </c>
      <c r="BJ217" s="18" t="s">
        <v>88</v>
      </c>
      <c r="BK217" s="232">
        <f>ROUND(I217*H217,2)</f>
        <v>0</v>
      </c>
      <c r="BL217" s="18" t="s">
        <v>141</v>
      </c>
      <c r="BM217" s="231" t="s">
        <v>205</v>
      </c>
    </row>
    <row r="218" s="13" customFormat="1">
      <c r="A218" s="13"/>
      <c r="B218" s="233"/>
      <c r="C218" s="234"/>
      <c r="D218" s="235" t="s">
        <v>143</v>
      </c>
      <c r="E218" s="236" t="s">
        <v>1</v>
      </c>
      <c r="F218" s="237" t="s">
        <v>144</v>
      </c>
      <c r="G218" s="234"/>
      <c r="H218" s="236" t="s">
        <v>1</v>
      </c>
      <c r="I218" s="238"/>
      <c r="J218" s="234"/>
      <c r="K218" s="234"/>
      <c r="L218" s="239"/>
      <c r="M218" s="240"/>
      <c r="N218" s="241"/>
      <c r="O218" s="241"/>
      <c r="P218" s="241"/>
      <c r="Q218" s="241"/>
      <c r="R218" s="241"/>
      <c r="S218" s="241"/>
      <c r="T218" s="24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3" t="s">
        <v>143</v>
      </c>
      <c r="AU218" s="243" t="s">
        <v>160</v>
      </c>
      <c r="AV218" s="13" t="s">
        <v>88</v>
      </c>
      <c r="AW218" s="13" t="s">
        <v>34</v>
      </c>
      <c r="AX218" s="13" t="s">
        <v>80</v>
      </c>
      <c r="AY218" s="243" t="s">
        <v>135</v>
      </c>
    </row>
    <row r="219" s="13" customFormat="1">
      <c r="A219" s="13"/>
      <c r="B219" s="233"/>
      <c r="C219" s="234"/>
      <c r="D219" s="235" t="s">
        <v>143</v>
      </c>
      <c r="E219" s="236" t="s">
        <v>1</v>
      </c>
      <c r="F219" s="237" t="s">
        <v>194</v>
      </c>
      <c r="G219" s="234"/>
      <c r="H219" s="236" t="s">
        <v>1</v>
      </c>
      <c r="I219" s="238"/>
      <c r="J219" s="234"/>
      <c r="K219" s="234"/>
      <c r="L219" s="239"/>
      <c r="M219" s="240"/>
      <c r="N219" s="241"/>
      <c r="O219" s="241"/>
      <c r="P219" s="241"/>
      <c r="Q219" s="241"/>
      <c r="R219" s="241"/>
      <c r="S219" s="241"/>
      <c r="T219" s="24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3" t="s">
        <v>143</v>
      </c>
      <c r="AU219" s="243" t="s">
        <v>160</v>
      </c>
      <c r="AV219" s="13" t="s">
        <v>88</v>
      </c>
      <c r="AW219" s="13" t="s">
        <v>34</v>
      </c>
      <c r="AX219" s="13" t="s">
        <v>80</v>
      </c>
      <c r="AY219" s="243" t="s">
        <v>135</v>
      </c>
    </row>
    <row r="220" s="13" customFormat="1">
      <c r="A220" s="13"/>
      <c r="B220" s="233"/>
      <c r="C220" s="234"/>
      <c r="D220" s="235" t="s">
        <v>143</v>
      </c>
      <c r="E220" s="236" t="s">
        <v>1</v>
      </c>
      <c r="F220" s="237" t="s">
        <v>195</v>
      </c>
      <c r="G220" s="234"/>
      <c r="H220" s="236" t="s">
        <v>1</v>
      </c>
      <c r="I220" s="238"/>
      <c r="J220" s="234"/>
      <c r="K220" s="234"/>
      <c r="L220" s="239"/>
      <c r="M220" s="240"/>
      <c r="N220" s="241"/>
      <c r="O220" s="241"/>
      <c r="P220" s="241"/>
      <c r="Q220" s="241"/>
      <c r="R220" s="241"/>
      <c r="S220" s="241"/>
      <c r="T220" s="24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3" t="s">
        <v>143</v>
      </c>
      <c r="AU220" s="243" t="s">
        <v>160</v>
      </c>
      <c r="AV220" s="13" t="s">
        <v>88</v>
      </c>
      <c r="AW220" s="13" t="s">
        <v>34</v>
      </c>
      <c r="AX220" s="13" t="s">
        <v>80</v>
      </c>
      <c r="AY220" s="243" t="s">
        <v>135</v>
      </c>
    </row>
    <row r="221" s="13" customFormat="1">
      <c r="A221" s="13"/>
      <c r="B221" s="233"/>
      <c r="C221" s="234"/>
      <c r="D221" s="235" t="s">
        <v>143</v>
      </c>
      <c r="E221" s="236" t="s">
        <v>1</v>
      </c>
      <c r="F221" s="237" t="s">
        <v>201</v>
      </c>
      <c r="G221" s="234"/>
      <c r="H221" s="236" t="s">
        <v>1</v>
      </c>
      <c r="I221" s="238"/>
      <c r="J221" s="234"/>
      <c r="K221" s="234"/>
      <c r="L221" s="239"/>
      <c r="M221" s="240"/>
      <c r="N221" s="241"/>
      <c r="O221" s="241"/>
      <c r="P221" s="241"/>
      <c r="Q221" s="241"/>
      <c r="R221" s="241"/>
      <c r="S221" s="241"/>
      <c r="T221" s="24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3" t="s">
        <v>143</v>
      </c>
      <c r="AU221" s="243" t="s">
        <v>160</v>
      </c>
      <c r="AV221" s="13" t="s">
        <v>88</v>
      </c>
      <c r="AW221" s="13" t="s">
        <v>34</v>
      </c>
      <c r="AX221" s="13" t="s">
        <v>80</v>
      </c>
      <c r="AY221" s="243" t="s">
        <v>135</v>
      </c>
    </row>
    <row r="222" s="14" customFormat="1">
      <c r="A222" s="14"/>
      <c r="B222" s="244"/>
      <c r="C222" s="245"/>
      <c r="D222" s="235" t="s">
        <v>143</v>
      </c>
      <c r="E222" s="246" t="s">
        <v>1</v>
      </c>
      <c r="F222" s="247" t="s">
        <v>88</v>
      </c>
      <c r="G222" s="245"/>
      <c r="H222" s="248">
        <v>1</v>
      </c>
      <c r="I222" s="249"/>
      <c r="J222" s="245"/>
      <c r="K222" s="245"/>
      <c r="L222" s="250"/>
      <c r="M222" s="251"/>
      <c r="N222" s="252"/>
      <c r="O222" s="252"/>
      <c r="P222" s="252"/>
      <c r="Q222" s="252"/>
      <c r="R222" s="252"/>
      <c r="S222" s="252"/>
      <c r="T222" s="253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4" t="s">
        <v>143</v>
      </c>
      <c r="AU222" s="254" t="s">
        <v>160</v>
      </c>
      <c r="AV222" s="14" t="s">
        <v>90</v>
      </c>
      <c r="AW222" s="14" t="s">
        <v>34</v>
      </c>
      <c r="AX222" s="14" t="s">
        <v>80</v>
      </c>
      <c r="AY222" s="254" t="s">
        <v>135</v>
      </c>
    </row>
    <row r="223" s="15" customFormat="1">
      <c r="A223" s="15"/>
      <c r="B223" s="255"/>
      <c r="C223" s="256"/>
      <c r="D223" s="235" t="s">
        <v>143</v>
      </c>
      <c r="E223" s="257" t="s">
        <v>1</v>
      </c>
      <c r="F223" s="258" t="s">
        <v>150</v>
      </c>
      <c r="G223" s="256"/>
      <c r="H223" s="259">
        <v>1</v>
      </c>
      <c r="I223" s="260"/>
      <c r="J223" s="256"/>
      <c r="K223" s="256"/>
      <c r="L223" s="261"/>
      <c r="M223" s="262"/>
      <c r="N223" s="263"/>
      <c r="O223" s="263"/>
      <c r="P223" s="263"/>
      <c r="Q223" s="263"/>
      <c r="R223" s="263"/>
      <c r="S223" s="263"/>
      <c r="T223" s="264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65" t="s">
        <v>143</v>
      </c>
      <c r="AU223" s="265" t="s">
        <v>160</v>
      </c>
      <c r="AV223" s="15" t="s">
        <v>141</v>
      </c>
      <c r="AW223" s="15" t="s">
        <v>34</v>
      </c>
      <c r="AX223" s="15" t="s">
        <v>88</v>
      </c>
      <c r="AY223" s="265" t="s">
        <v>135</v>
      </c>
    </row>
    <row r="224" s="12" customFormat="1" ht="22.8" customHeight="1">
      <c r="A224" s="12"/>
      <c r="B224" s="204"/>
      <c r="C224" s="205"/>
      <c r="D224" s="206" t="s">
        <v>79</v>
      </c>
      <c r="E224" s="218" t="s">
        <v>189</v>
      </c>
      <c r="F224" s="218" t="s">
        <v>206</v>
      </c>
      <c r="G224" s="205"/>
      <c r="H224" s="205"/>
      <c r="I224" s="208"/>
      <c r="J224" s="219">
        <f>BK224</f>
        <v>0</v>
      </c>
      <c r="K224" s="205"/>
      <c r="L224" s="210"/>
      <c r="M224" s="211"/>
      <c r="N224" s="212"/>
      <c r="O224" s="212"/>
      <c r="P224" s="213">
        <f>SUM(P225:P376)</f>
        <v>0</v>
      </c>
      <c r="Q224" s="212"/>
      <c r="R224" s="213">
        <f>SUM(R225:R376)</f>
        <v>2.8828028985</v>
      </c>
      <c r="S224" s="212"/>
      <c r="T224" s="214">
        <f>SUM(T225:T376)</f>
        <v>10.880099999999999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15" t="s">
        <v>88</v>
      </c>
      <c r="AT224" s="216" t="s">
        <v>79</v>
      </c>
      <c r="AU224" s="216" t="s">
        <v>88</v>
      </c>
      <c r="AY224" s="215" t="s">
        <v>135</v>
      </c>
      <c r="BK224" s="217">
        <f>SUM(BK225:BK376)</f>
        <v>0</v>
      </c>
    </row>
    <row r="225" s="2" customFormat="1" ht="24.15" customHeight="1">
      <c r="A225" s="39"/>
      <c r="B225" s="40"/>
      <c r="C225" s="220" t="s">
        <v>207</v>
      </c>
      <c r="D225" s="220" t="s">
        <v>138</v>
      </c>
      <c r="E225" s="221" t="s">
        <v>208</v>
      </c>
      <c r="F225" s="222" t="s">
        <v>209</v>
      </c>
      <c r="G225" s="223" t="s">
        <v>96</v>
      </c>
      <c r="H225" s="224">
        <v>101.44</v>
      </c>
      <c r="I225" s="225"/>
      <c r="J225" s="226">
        <f>ROUND(I225*H225,2)</f>
        <v>0</v>
      </c>
      <c r="K225" s="222" t="s">
        <v>210</v>
      </c>
      <c r="L225" s="45"/>
      <c r="M225" s="227" t="s">
        <v>1</v>
      </c>
      <c r="N225" s="228" t="s">
        <v>45</v>
      </c>
      <c r="O225" s="92"/>
      <c r="P225" s="229">
        <f>O225*H225</f>
        <v>0</v>
      </c>
      <c r="Q225" s="229">
        <v>0</v>
      </c>
      <c r="R225" s="229">
        <f>Q225*H225</f>
        <v>0</v>
      </c>
      <c r="S225" s="229">
        <v>0</v>
      </c>
      <c r="T225" s="230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1" t="s">
        <v>141</v>
      </c>
      <c r="AT225" s="231" t="s">
        <v>138</v>
      </c>
      <c r="AU225" s="231" t="s">
        <v>90</v>
      </c>
      <c r="AY225" s="18" t="s">
        <v>135</v>
      </c>
      <c r="BE225" s="232">
        <f>IF(N225="základní",J225,0)</f>
        <v>0</v>
      </c>
      <c r="BF225" s="232">
        <f>IF(N225="snížená",J225,0)</f>
        <v>0</v>
      </c>
      <c r="BG225" s="232">
        <f>IF(N225="zákl. přenesená",J225,0)</f>
        <v>0</v>
      </c>
      <c r="BH225" s="232">
        <f>IF(N225="sníž. přenesená",J225,0)</f>
        <v>0</v>
      </c>
      <c r="BI225" s="232">
        <f>IF(N225="nulová",J225,0)</f>
        <v>0</v>
      </c>
      <c r="BJ225" s="18" t="s">
        <v>88</v>
      </c>
      <c r="BK225" s="232">
        <f>ROUND(I225*H225,2)</f>
        <v>0</v>
      </c>
      <c r="BL225" s="18" t="s">
        <v>141</v>
      </c>
      <c r="BM225" s="231" t="s">
        <v>211</v>
      </c>
    </row>
    <row r="226" s="13" customFormat="1">
      <c r="A226" s="13"/>
      <c r="B226" s="233"/>
      <c r="C226" s="234"/>
      <c r="D226" s="235" t="s">
        <v>143</v>
      </c>
      <c r="E226" s="236" t="s">
        <v>1</v>
      </c>
      <c r="F226" s="237" t="s">
        <v>144</v>
      </c>
      <c r="G226" s="234"/>
      <c r="H226" s="236" t="s">
        <v>1</v>
      </c>
      <c r="I226" s="238"/>
      <c r="J226" s="234"/>
      <c r="K226" s="234"/>
      <c r="L226" s="239"/>
      <c r="M226" s="240"/>
      <c r="N226" s="241"/>
      <c r="O226" s="241"/>
      <c r="P226" s="241"/>
      <c r="Q226" s="241"/>
      <c r="R226" s="241"/>
      <c r="S226" s="241"/>
      <c r="T226" s="24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3" t="s">
        <v>143</v>
      </c>
      <c r="AU226" s="243" t="s">
        <v>90</v>
      </c>
      <c r="AV226" s="13" t="s">
        <v>88</v>
      </c>
      <c r="AW226" s="13" t="s">
        <v>34</v>
      </c>
      <c r="AX226" s="13" t="s">
        <v>80</v>
      </c>
      <c r="AY226" s="243" t="s">
        <v>135</v>
      </c>
    </row>
    <row r="227" s="13" customFormat="1">
      <c r="A227" s="13"/>
      <c r="B227" s="233"/>
      <c r="C227" s="234"/>
      <c r="D227" s="235" t="s">
        <v>143</v>
      </c>
      <c r="E227" s="236" t="s">
        <v>1</v>
      </c>
      <c r="F227" s="237" t="s">
        <v>212</v>
      </c>
      <c r="G227" s="234"/>
      <c r="H227" s="236" t="s">
        <v>1</v>
      </c>
      <c r="I227" s="238"/>
      <c r="J227" s="234"/>
      <c r="K227" s="234"/>
      <c r="L227" s="239"/>
      <c r="M227" s="240"/>
      <c r="N227" s="241"/>
      <c r="O227" s="241"/>
      <c r="P227" s="241"/>
      <c r="Q227" s="241"/>
      <c r="R227" s="241"/>
      <c r="S227" s="241"/>
      <c r="T227" s="24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3" t="s">
        <v>143</v>
      </c>
      <c r="AU227" s="243" t="s">
        <v>90</v>
      </c>
      <c r="AV227" s="13" t="s">
        <v>88</v>
      </c>
      <c r="AW227" s="13" t="s">
        <v>34</v>
      </c>
      <c r="AX227" s="13" t="s">
        <v>80</v>
      </c>
      <c r="AY227" s="243" t="s">
        <v>135</v>
      </c>
    </row>
    <row r="228" s="14" customFormat="1">
      <c r="A228" s="14"/>
      <c r="B228" s="244"/>
      <c r="C228" s="245"/>
      <c r="D228" s="235" t="s">
        <v>143</v>
      </c>
      <c r="E228" s="246" t="s">
        <v>1</v>
      </c>
      <c r="F228" s="247" t="s">
        <v>213</v>
      </c>
      <c r="G228" s="245"/>
      <c r="H228" s="248">
        <v>101.44</v>
      </c>
      <c r="I228" s="249"/>
      <c r="J228" s="245"/>
      <c r="K228" s="245"/>
      <c r="L228" s="250"/>
      <c r="M228" s="251"/>
      <c r="N228" s="252"/>
      <c r="O228" s="252"/>
      <c r="P228" s="252"/>
      <c r="Q228" s="252"/>
      <c r="R228" s="252"/>
      <c r="S228" s="252"/>
      <c r="T228" s="253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4" t="s">
        <v>143</v>
      </c>
      <c r="AU228" s="254" t="s">
        <v>90</v>
      </c>
      <c r="AV228" s="14" t="s">
        <v>90</v>
      </c>
      <c r="AW228" s="14" t="s">
        <v>34</v>
      </c>
      <c r="AX228" s="14" t="s">
        <v>80</v>
      </c>
      <c r="AY228" s="254" t="s">
        <v>135</v>
      </c>
    </row>
    <row r="229" s="15" customFormat="1">
      <c r="A229" s="15"/>
      <c r="B229" s="255"/>
      <c r="C229" s="256"/>
      <c r="D229" s="235" t="s">
        <v>143</v>
      </c>
      <c r="E229" s="257" t="s">
        <v>94</v>
      </c>
      <c r="F229" s="258" t="s">
        <v>150</v>
      </c>
      <c r="G229" s="256"/>
      <c r="H229" s="259">
        <v>101.44</v>
      </c>
      <c r="I229" s="260"/>
      <c r="J229" s="256"/>
      <c r="K229" s="256"/>
      <c r="L229" s="261"/>
      <c r="M229" s="262"/>
      <c r="N229" s="263"/>
      <c r="O229" s="263"/>
      <c r="P229" s="263"/>
      <c r="Q229" s="263"/>
      <c r="R229" s="263"/>
      <c r="S229" s="263"/>
      <c r="T229" s="264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65" t="s">
        <v>143</v>
      </c>
      <c r="AU229" s="265" t="s">
        <v>90</v>
      </c>
      <c r="AV229" s="15" t="s">
        <v>141</v>
      </c>
      <c r="AW229" s="15" t="s">
        <v>34</v>
      </c>
      <c r="AX229" s="15" t="s">
        <v>88</v>
      </c>
      <c r="AY229" s="265" t="s">
        <v>135</v>
      </c>
    </row>
    <row r="230" s="2" customFormat="1" ht="33" customHeight="1">
      <c r="A230" s="39"/>
      <c r="B230" s="40"/>
      <c r="C230" s="220" t="s">
        <v>214</v>
      </c>
      <c r="D230" s="220" t="s">
        <v>138</v>
      </c>
      <c r="E230" s="221" t="s">
        <v>215</v>
      </c>
      <c r="F230" s="222" t="s">
        <v>216</v>
      </c>
      <c r="G230" s="223" t="s">
        <v>96</v>
      </c>
      <c r="H230" s="224">
        <v>18259.200000000001</v>
      </c>
      <c r="I230" s="225"/>
      <c r="J230" s="226">
        <f>ROUND(I230*H230,2)</f>
        <v>0</v>
      </c>
      <c r="K230" s="222" t="s">
        <v>210</v>
      </c>
      <c r="L230" s="45"/>
      <c r="M230" s="227" t="s">
        <v>1</v>
      </c>
      <c r="N230" s="228" t="s">
        <v>45</v>
      </c>
      <c r="O230" s="92"/>
      <c r="P230" s="229">
        <f>O230*H230</f>
        <v>0</v>
      </c>
      <c r="Q230" s="229">
        <v>0</v>
      </c>
      <c r="R230" s="229">
        <f>Q230*H230</f>
        <v>0</v>
      </c>
      <c r="S230" s="229">
        <v>0</v>
      </c>
      <c r="T230" s="230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1" t="s">
        <v>141</v>
      </c>
      <c r="AT230" s="231" t="s">
        <v>138</v>
      </c>
      <c r="AU230" s="231" t="s">
        <v>90</v>
      </c>
      <c r="AY230" s="18" t="s">
        <v>135</v>
      </c>
      <c r="BE230" s="232">
        <f>IF(N230="základní",J230,0)</f>
        <v>0</v>
      </c>
      <c r="BF230" s="232">
        <f>IF(N230="snížená",J230,0)</f>
        <v>0</v>
      </c>
      <c r="BG230" s="232">
        <f>IF(N230="zákl. přenesená",J230,0)</f>
        <v>0</v>
      </c>
      <c r="BH230" s="232">
        <f>IF(N230="sníž. přenesená",J230,0)</f>
        <v>0</v>
      </c>
      <c r="BI230" s="232">
        <f>IF(N230="nulová",J230,0)</f>
        <v>0</v>
      </c>
      <c r="BJ230" s="18" t="s">
        <v>88</v>
      </c>
      <c r="BK230" s="232">
        <f>ROUND(I230*H230,2)</f>
        <v>0</v>
      </c>
      <c r="BL230" s="18" t="s">
        <v>141</v>
      </c>
      <c r="BM230" s="231" t="s">
        <v>217</v>
      </c>
    </row>
    <row r="231" s="13" customFormat="1">
      <c r="A231" s="13"/>
      <c r="B231" s="233"/>
      <c r="C231" s="234"/>
      <c r="D231" s="235" t="s">
        <v>143</v>
      </c>
      <c r="E231" s="236" t="s">
        <v>1</v>
      </c>
      <c r="F231" s="237" t="s">
        <v>144</v>
      </c>
      <c r="G231" s="234"/>
      <c r="H231" s="236" t="s">
        <v>1</v>
      </c>
      <c r="I231" s="238"/>
      <c r="J231" s="234"/>
      <c r="K231" s="234"/>
      <c r="L231" s="239"/>
      <c r="M231" s="240"/>
      <c r="N231" s="241"/>
      <c r="O231" s="241"/>
      <c r="P231" s="241"/>
      <c r="Q231" s="241"/>
      <c r="R231" s="241"/>
      <c r="S231" s="241"/>
      <c r="T231" s="24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3" t="s">
        <v>143</v>
      </c>
      <c r="AU231" s="243" t="s">
        <v>90</v>
      </c>
      <c r="AV231" s="13" t="s">
        <v>88</v>
      </c>
      <c r="AW231" s="13" t="s">
        <v>34</v>
      </c>
      <c r="AX231" s="13" t="s">
        <v>80</v>
      </c>
      <c r="AY231" s="243" t="s">
        <v>135</v>
      </c>
    </row>
    <row r="232" s="13" customFormat="1">
      <c r="A232" s="13"/>
      <c r="B232" s="233"/>
      <c r="C232" s="234"/>
      <c r="D232" s="235" t="s">
        <v>143</v>
      </c>
      <c r="E232" s="236" t="s">
        <v>1</v>
      </c>
      <c r="F232" s="237" t="s">
        <v>212</v>
      </c>
      <c r="G232" s="234"/>
      <c r="H232" s="236" t="s">
        <v>1</v>
      </c>
      <c r="I232" s="238"/>
      <c r="J232" s="234"/>
      <c r="K232" s="234"/>
      <c r="L232" s="239"/>
      <c r="M232" s="240"/>
      <c r="N232" s="241"/>
      <c r="O232" s="241"/>
      <c r="P232" s="241"/>
      <c r="Q232" s="241"/>
      <c r="R232" s="241"/>
      <c r="S232" s="241"/>
      <c r="T232" s="24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3" t="s">
        <v>143</v>
      </c>
      <c r="AU232" s="243" t="s">
        <v>90</v>
      </c>
      <c r="AV232" s="13" t="s">
        <v>88</v>
      </c>
      <c r="AW232" s="13" t="s">
        <v>34</v>
      </c>
      <c r="AX232" s="13" t="s">
        <v>80</v>
      </c>
      <c r="AY232" s="243" t="s">
        <v>135</v>
      </c>
    </row>
    <row r="233" s="14" customFormat="1">
      <c r="A233" s="14"/>
      <c r="B233" s="244"/>
      <c r="C233" s="245"/>
      <c r="D233" s="235" t="s">
        <v>143</v>
      </c>
      <c r="E233" s="246" t="s">
        <v>1</v>
      </c>
      <c r="F233" s="247" t="s">
        <v>94</v>
      </c>
      <c r="G233" s="245"/>
      <c r="H233" s="248">
        <v>101.44</v>
      </c>
      <c r="I233" s="249"/>
      <c r="J233" s="245"/>
      <c r="K233" s="245"/>
      <c r="L233" s="250"/>
      <c r="M233" s="251"/>
      <c r="N233" s="252"/>
      <c r="O233" s="252"/>
      <c r="P233" s="252"/>
      <c r="Q233" s="252"/>
      <c r="R233" s="252"/>
      <c r="S233" s="252"/>
      <c r="T233" s="253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4" t="s">
        <v>143</v>
      </c>
      <c r="AU233" s="254" t="s">
        <v>90</v>
      </c>
      <c r="AV233" s="14" t="s">
        <v>90</v>
      </c>
      <c r="AW233" s="14" t="s">
        <v>34</v>
      </c>
      <c r="AX233" s="14" t="s">
        <v>80</v>
      </c>
      <c r="AY233" s="254" t="s">
        <v>135</v>
      </c>
    </row>
    <row r="234" s="15" customFormat="1">
      <c r="A234" s="15"/>
      <c r="B234" s="255"/>
      <c r="C234" s="256"/>
      <c r="D234" s="235" t="s">
        <v>143</v>
      </c>
      <c r="E234" s="257" t="s">
        <v>1</v>
      </c>
      <c r="F234" s="258" t="s">
        <v>150</v>
      </c>
      <c r="G234" s="256"/>
      <c r="H234" s="259">
        <v>101.44</v>
      </c>
      <c r="I234" s="260"/>
      <c r="J234" s="256"/>
      <c r="K234" s="256"/>
      <c r="L234" s="261"/>
      <c r="M234" s="262"/>
      <c r="N234" s="263"/>
      <c r="O234" s="263"/>
      <c r="P234" s="263"/>
      <c r="Q234" s="263"/>
      <c r="R234" s="263"/>
      <c r="S234" s="263"/>
      <c r="T234" s="264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65" t="s">
        <v>143</v>
      </c>
      <c r="AU234" s="265" t="s">
        <v>90</v>
      </c>
      <c r="AV234" s="15" t="s">
        <v>141</v>
      </c>
      <c r="AW234" s="15" t="s">
        <v>34</v>
      </c>
      <c r="AX234" s="15" t="s">
        <v>88</v>
      </c>
      <c r="AY234" s="265" t="s">
        <v>135</v>
      </c>
    </row>
    <row r="235" s="14" customFormat="1">
      <c r="A235" s="14"/>
      <c r="B235" s="244"/>
      <c r="C235" s="245"/>
      <c r="D235" s="235" t="s">
        <v>143</v>
      </c>
      <c r="E235" s="245"/>
      <c r="F235" s="247" t="s">
        <v>218</v>
      </c>
      <c r="G235" s="245"/>
      <c r="H235" s="248">
        <v>18259.200000000001</v>
      </c>
      <c r="I235" s="249"/>
      <c r="J235" s="245"/>
      <c r="K235" s="245"/>
      <c r="L235" s="250"/>
      <c r="M235" s="251"/>
      <c r="N235" s="252"/>
      <c r="O235" s="252"/>
      <c r="P235" s="252"/>
      <c r="Q235" s="252"/>
      <c r="R235" s="252"/>
      <c r="S235" s="252"/>
      <c r="T235" s="253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4" t="s">
        <v>143</v>
      </c>
      <c r="AU235" s="254" t="s">
        <v>90</v>
      </c>
      <c r="AV235" s="14" t="s">
        <v>90</v>
      </c>
      <c r="AW235" s="14" t="s">
        <v>4</v>
      </c>
      <c r="AX235" s="14" t="s">
        <v>88</v>
      </c>
      <c r="AY235" s="254" t="s">
        <v>135</v>
      </c>
    </row>
    <row r="236" s="2" customFormat="1" ht="33" customHeight="1">
      <c r="A236" s="39"/>
      <c r="B236" s="40"/>
      <c r="C236" s="220" t="s">
        <v>219</v>
      </c>
      <c r="D236" s="220" t="s">
        <v>138</v>
      </c>
      <c r="E236" s="221" t="s">
        <v>220</v>
      </c>
      <c r="F236" s="222" t="s">
        <v>221</v>
      </c>
      <c r="G236" s="223" t="s">
        <v>96</v>
      </c>
      <c r="H236" s="224">
        <v>101.44</v>
      </c>
      <c r="I236" s="225"/>
      <c r="J236" s="226">
        <f>ROUND(I236*H236,2)</f>
        <v>0</v>
      </c>
      <c r="K236" s="222" t="s">
        <v>210</v>
      </c>
      <c r="L236" s="45"/>
      <c r="M236" s="227" t="s">
        <v>1</v>
      </c>
      <c r="N236" s="228" t="s">
        <v>45</v>
      </c>
      <c r="O236" s="92"/>
      <c r="P236" s="229">
        <f>O236*H236</f>
        <v>0</v>
      </c>
      <c r="Q236" s="229">
        <v>0</v>
      </c>
      <c r="R236" s="229">
        <f>Q236*H236</f>
        <v>0</v>
      </c>
      <c r="S236" s="229">
        <v>0</v>
      </c>
      <c r="T236" s="230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1" t="s">
        <v>141</v>
      </c>
      <c r="AT236" s="231" t="s">
        <v>138</v>
      </c>
      <c r="AU236" s="231" t="s">
        <v>90</v>
      </c>
      <c r="AY236" s="18" t="s">
        <v>135</v>
      </c>
      <c r="BE236" s="232">
        <f>IF(N236="základní",J236,0)</f>
        <v>0</v>
      </c>
      <c r="BF236" s="232">
        <f>IF(N236="snížená",J236,0)</f>
        <v>0</v>
      </c>
      <c r="BG236" s="232">
        <f>IF(N236="zákl. přenesená",J236,0)</f>
        <v>0</v>
      </c>
      <c r="BH236" s="232">
        <f>IF(N236="sníž. přenesená",J236,0)</f>
        <v>0</v>
      </c>
      <c r="BI236" s="232">
        <f>IF(N236="nulová",J236,0)</f>
        <v>0</v>
      </c>
      <c r="BJ236" s="18" t="s">
        <v>88</v>
      </c>
      <c r="BK236" s="232">
        <f>ROUND(I236*H236,2)</f>
        <v>0</v>
      </c>
      <c r="BL236" s="18" t="s">
        <v>141</v>
      </c>
      <c r="BM236" s="231" t="s">
        <v>222</v>
      </c>
    </row>
    <row r="237" s="13" customFormat="1">
      <c r="A237" s="13"/>
      <c r="B237" s="233"/>
      <c r="C237" s="234"/>
      <c r="D237" s="235" t="s">
        <v>143</v>
      </c>
      <c r="E237" s="236" t="s">
        <v>1</v>
      </c>
      <c r="F237" s="237" t="s">
        <v>144</v>
      </c>
      <c r="G237" s="234"/>
      <c r="H237" s="236" t="s">
        <v>1</v>
      </c>
      <c r="I237" s="238"/>
      <c r="J237" s="234"/>
      <c r="K237" s="234"/>
      <c r="L237" s="239"/>
      <c r="M237" s="240"/>
      <c r="N237" s="241"/>
      <c r="O237" s="241"/>
      <c r="P237" s="241"/>
      <c r="Q237" s="241"/>
      <c r="R237" s="241"/>
      <c r="S237" s="241"/>
      <c r="T237" s="242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3" t="s">
        <v>143</v>
      </c>
      <c r="AU237" s="243" t="s">
        <v>90</v>
      </c>
      <c r="AV237" s="13" t="s">
        <v>88</v>
      </c>
      <c r="AW237" s="13" t="s">
        <v>34</v>
      </c>
      <c r="AX237" s="13" t="s">
        <v>80</v>
      </c>
      <c r="AY237" s="243" t="s">
        <v>135</v>
      </c>
    </row>
    <row r="238" s="13" customFormat="1">
      <c r="A238" s="13"/>
      <c r="B238" s="233"/>
      <c r="C238" s="234"/>
      <c r="D238" s="235" t="s">
        <v>143</v>
      </c>
      <c r="E238" s="236" t="s">
        <v>1</v>
      </c>
      <c r="F238" s="237" t="s">
        <v>212</v>
      </c>
      <c r="G238" s="234"/>
      <c r="H238" s="236" t="s">
        <v>1</v>
      </c>
      <c r="I238" s="238"/>
      <c r="J238" s="234"/>
      <c r="K238" s="234"/>
      <c r="L238" s="239"/>
      <c r="M238" s="240"/>
      <c r="N238" s="241"/>
      <c r="O238" s="241"/>
      <c r="P238" s="241"/>
      <c r="Q238" s="241"/>
      <c r="R238" s="241"/>
      <c r="S238" s="241"/>
      <c r="T238" s="24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3" t="s">
        <v>143</v>
      </c>
      <c r="AU238" s="243" t="s">
        <v>90</v>
      </c>
      <c r="AV238" s="13" t="s">
        <v>88</v>
      </c>
      <c r="AW238" s="13" t="s">
        <v>34</v>
      </c>
      <c r="AX238" s="13" t="s">
        <v>80</v>
      </c>
      <c r="AY238" s="243" t="s">
        <v>135</v>
      </c>
    </row>
    <row r="239" s="14" customFormat="1">
      <c r="A239" s="14"/>
      <c r="B239" s="244"/>
      <c r="C239" s="245"/>
      <c r="D239" s="235" t="s">
        <v>143</v>
      </c>
      <c r="E239" s="246" t="s">
        <v>1</v>
      </c>
      <c r="F239" s="247" t="s">
        <v>94</v>
      </c>
      <c r="G239" s="245"/>
      <c r="H239" s="248">
        <v>101.44</v>
      </c>
      <c r="I239" s="249"/>
      <c r="J239" s="245"/>
      <c r="K239" s="245"/>
      <c r="L239" s="250"/>
      <c r="M239" s="251"/>
      <c r="N239" s="252"/>
      <c r="O239" s="252"/>
      <c r="P239" s="252"/>
      <c r="Q239" s="252"/>
      <c r="R239" s="252"/>
      <c r="S239" s="252"/>
      <c r="T239" s="253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4" t="s">
        <v>143</v>
      </c>
      <c r="AU239" s="254" t="s">
        <v>90</v>
      </c>
      <c r="AV239" s="14" t="s">
        <v>90</v>
      </c>
      <c r="AW239" s="14" t="s">
        <v>34</v>
      </c>
      <c r="AX239" s="14" t="s">
        <v>80</v>
      </c>
      <c r="AY239" s="254" t="s">
        <v>135</v>
      </c>
    </row>
    <row r="240" s="15" customFormat="1">
      <c r="A240" s="15"/>
      <c r="B240" s="255"/>
      <c r="C240" s="256"/>
      <c r="D240" s="235" t="s">
        <v>143</v>
      </c>
      <c r="E240" s="257" t="s">
        <v>1</v>
      </c>
      <c r="F240" s="258" t="s">
        <v>150</v>
      </c>
      <c r="G240" s="256"/>
      <c r="H240" s="259">
        <v>101.44</v>
      </c>
      <c r="I240" s="260"/>
      <c r="J240" s="256"/>
      <c r="K240" s="256"/>
      <c r="L240" s="261"/>
      <c r="M240" s="262"/>
      <c r="N240" s="263"/>
      <c r="O240" s="263"/>
      <c r="P240" s="263"/>
      <c r="Q240" s="263"/>
      <c r="R240" s="263"/>
      <c r="S240" s="263"/>
      <c r="T240" s="264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65" t="s">
        <v>143</v>
      </c>
      <c r="AU240" s="265" t="s">
        <v>90</v>
      </c>
      <c r="AV240" s="15" t="s">
        <v>141</v>
      </c>
      <c r="AW240" s="15" t="s">
        <v>34</v>
      </c>
      <c r="AX240" s="15" t="s">
        <v>88</v>
      </c>
      <c r="AY240" s="265" t="s">
        <v>135</v>
      </c>
    </row>
    <row r="241" s="2" customFormat="1" ht="24.15" customHeight="1">
      <c r="A241" s="39"/>
      <c r="B241" s="40"/>
      <c r="C241" s="220" t="s">
        <v>8</v>
      </c>
      <c r="D241" s="220" t="s">
        <v>138</v>
      </c>
      <c r="E241" s="221" t="s">
        <v>223</v>
      </c>
      <c r="F241" s="222" t="s">
        <v>224</v>
      </c>
      <c r="G241" s="223" t="s">
        <v>96</v>
      </c>
      <c r="H241" s="224">
        <v>7.6079999999999997</v>
      </c>
      <c r="I241" s="225"/>
      <c r="J241" s="226">
        <f>ROUND(I241*H241,2)</f>
        <v>0</v>
      </c>
      <c r="K241" s="222" t="s">
        <v>1</v>
      </c>
      <c r="L241" s="45"/>
      <c r="M241" s="227" t="s">
        <v>1</v>
      </c>
      <c r="N241" s="228" t="s">
        <v>45</v>
      </c>
      <c r="O241" s="92"/>
      <c r="P241" s="229">
        <f>O241*H241</f>
        <v>0</v>
      </c>
      <c r="Q241" s="229">
        <v>0</v>
      </c>
      <c r="R241" s="229">
        <f>Q241*H241</f>
        <v>0</v>
      </c>
      <c r="S241" s="229">
        <v>1.3999999999999999</v>
      </c>
      <c r="T241" s="230">
        <f>S241*H241</f>
        <v>10.651199999999999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1" t="s">
        <v>141</v>
      </c>
      <c r="AT241" s="231" t="s">
        <v>138</v>
      </c>
      <c r="AU241" s="231" t="s">
        <v>90</v>
      </c>
      <c r="AY241" s="18" t="s">
        <v>135</v>
      </c>
      <c r="BE241" s="232">
        <f>IF(N241="základní",J241,0)</f>
        <v>0</v>
      </c>
      <c r="BF241" s="232">
        <f>IF(N241="snížená",J241,0)</f>
        <v>0</v>
      </c>
      <c r="BG241" s="232">
        <f>IF(N241="zákl. přenesená",J241,0)</f>
        <v>0</v>
      </c>
      <c r="BH241" s="232">
        <f>IF(N241="sníž. přenesená",J241,0)</f>
        <v>0</v>
      </c>
      <c r="BI241" s="232">
        <f>IF(N241="nulová",J241,0)</f>
        <v>0</v>
      </c>
      <c r="BJ241" s="18" t="s">
        <v>88</v>
      </c>
      <c r="BK241" s="232">
        <f>ROUND(I241*H241,2)</f>
        <v>0</v>
      </c>
      <c r="BL241" s="18" t="s">
        <v>141</v>
      </c>
      <c r="BM241" s="231" t="s">
        <v>225</v>
      </c>
    </row>
    <row r="242" s="13" customFormat="1">
      <c r="A242" s="13"/>
      <c r="B242" s="233"/>
      <c r="C242" s="234"/>
      <c r="D242" s="235" t="s">
        <v>143</v>
      </c>
      <c r="E242" s="236" t="s">
        <v>1</v>
      </c>
      <c r="F242" s="237" t="s">
        <v>144</v>
      </c>
      <c r="G242" s="234"/>
      <c r="H242" s="236" t="s">
        <v>1</v>
      </c>
      <c r="I242" s="238"/>
      <c r="J242" s="234"/>
      <c r="K242" s="234"/>
      <c r="L242" s="239"/>
      <c r="M242" s="240"/>
      <c r="N242" s="241"/>
      <c r="O242" s="241"/>
      <c r="P242" s="241"/>
      <c r="Q242" s="241"/>
      <c r="R242" s="241"/>
      <c r="S242" s="241"/>
      <c r="T242" s="24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3" t="s">
        <v>143</v>
      </c>
      <c r="AU242" s="243" t="s">
        <v>90</v>
      </c>
      <c r="AV242" s="13" t="s">
        <v>88</v>
      </c>
      <c r="AW242" s="13" t="s">
        <v>34</v>
      </c>
      <c r="AX242" s="13" t="s">
        <v>80</v>
      </c>
      <c r="AY242" s="243" t="s">
        <v>135</v>
      </c>
    </row>
    <row r="243" s="13" customFormat="1">
      <c r="A243" s="13"/>
      <c r="B243" s="233"/>
      <c r="C243" s="234"/>
      <c r="D243" s="235" t="s">
        <v>143</v>
      </c>
      <c r="E243" s="236" t="s">
        <v>1</v>
      </c>
      <c r="F243" s="237" t="s">
        <v>145</v>
      </c>
      <c r="G243" s="234"/>
      <c r="H243" s="236" t="s">
        <v>1</v>
      </c>
      <c r="I243" s="238"/>
      <c r="J243" s="234"/>
      <c r="K243" s="234"/>
      <c r="L243" s="239"/>
      <c r="M243" s="240"/>
      <c r="N243" s="241"/>
      <c r="O243" s="241"/>
      <c r="P243" s="241"/>
      <c r="Q243" s="241"/>
      <c r="R243" s="241"/>
      <c r="S243" s="241"/>
      <c r="T243" s="24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3" t="s">
        <v>143</v>
      </c>
      <c r="AU243" s="243" t="s">
        <v>90</v>
      </c>
      <c r="AV243" s="13" t="s">
        <v>88</v>
      </c>
      <c r="AW243" s="13" t="s">
        <v>34</v>
      </c>
      <c r="AX243" s="13" t="s">
        <v>80</v>
      </c>
      <c r="AY243" s="243" t="s">
        <v>135</v>
      </c>
    </row>
    <row r="244" s="13" customFormat="1">
      <c r="A244" s="13"/>
      <c r="B244" s="233"/>
      <c r="C244" s="234"/>
      <c r="D244" s="235" t="s">
        <v>143</v>
      </c>
      <c r="E244" s="236" t="s">
        <v>1</v>
      </c>
      <c r="F244" s="237" t="s">
        <v>146</v>
      </c>
      <c r="G244" s="234"/>
      <c r="H244" s="236" t="s">
        <v>1</v>
      </c>
      <c r="I244" s="238"/>
      <c r="J244" s="234"/>
      <c r="K244" s="234"/>
      <c r="L244" s="239"/>
      <c r="M244" s="240"/>
      <c r="N244" s="241"/>
      <c r="O244" s="241"/>
      <c r="P244" s="241"/>
      <c r="Q244" s="241"/>
      <c r="R244" s="241"/>
      <c r="S244" s="241"/>
      <c r="T244" s="24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3" t="s">
        <v>143</v>
      </c>
      <c r="AU244" s="243" t="s">
        <v>90</v>
      </c>
      <c r="AV244" s="13" t="s">
        <v>88</v>
      </c>
      <c r="AW244" s="13" t="s">
        <v>34</v>
      </c>
      <c r="AX244" s="13" t="s">
        <v>80</v>
      </c>
      <c r="AY244" s="243" t="s">
        <v>135</v>
      </c>
    </row>
    <row r="245" s="13" customFormat="1">
      <c r="A245" s="13"/>
      <c r="B245" s="233"/>
      <c r="C245" s="234"/>
      <c r="D245" s="235" t="s">
        <v>143</v>
      </c>
      <c r="E245" s="236" t="s">
        <v>1</v>
      </c>
      <c r="F245" s="237" t="s">
        <v>147</v>
      </c>
      <c r="G245" s="234"/>
      <c r="H245" s="236" t="s">
        <v>1</v>
      </c>
      <c r="I245" s="238"/>
      <c r="J245" s="234"/>
      <c r="K245" s="234"/>
      <c r="L245" s="239"/>
      <c r="M245" s="240"/>
      <c r="N245" s="241"/>
      <c r="O245" s="241"/>
      <c r="P245" s="241"/>
      <c r="Q245" s="241"/>
      <c r="R245" s="241"/>
      <c r="S245" s="241"/>
      <c r="T245" s="24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3" t="s">
        <v>143</v>
      </c>
      <c r="AU245" s="243" t="s">
        <v>90</v>
      </c>
      <c r="AV245" s="13" t="s">
        <v>88</v>
      </c>
      <c r="AW245" s="13" t="s">
        <v>34</v>
      </c>
      <c r="AX245" s="13" t="s">
        <v>80</v>
      </c>
      <c r="AY245" s="243" t="s">
        <v>135</v>
      </c>
    </row>
    <row r="246" s="13" customFormat="1">
      <c r="A246" s="13"/>
      <c r="B246" s="233"/>
      <c r="C246" s="234"/>
      <c r="D246" s="235" t="s">
        <v>143</v>
      </c>
      <c r="E246" s="236" t="s">
        <v>1</v>
      </c>
      <c r="F246" s="237" t="s">
        <v>148</v>
      </c>
      <c r="G246" s="234"/>
      <c r="H246" s="236" t="s">
        <v>1</v>
      </c>
      <c r="I246" s="238"/>
      <c r="J246" s="234"/>
      <c r="K246" s="234"/>
      <c r="L246" s="239"/>
      <c r="M246" s="240"/>
      <c r="N246" s="241"/>
      <c r="O246" s="241"/>
      <c r="P246" s="241"/>
      <c r="Q246" s="241"/>
      <c r="R246" s="241"/>
      <c r="S246" s="241"/>
      <c r="T246" s="24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3" t="s">
        <v>143</v>
      </c>
      <c r="AU246" s="243" t="s">
        <v>90</v>
      </c>
      <c r="AV246" s="13" t="s">
        <v>88</v>
      </c>
      <c r="AW246" s="13" t="s">
        <v>34</v>
      </c>
      <c r="AX246" s="13" t="s">
        <v>80</v>
      </c>
      <c r="AY246" s="243" t="s">
        <v>135</v>
      </c>
    </row>
    <row r="247" s="14" customFormat="1">
      <c r="A247" s="14"/>
      <c r="B247" s="244"/>
      <c r="C247" s="245"/>
      <c r="D247" s="235" t="s">
        <v>143</v>
      </c>
      <c r="E247" s="246" t="s">
        <v>1</v>
      </c>
      <c r="F247" s="247" t="s">
        <v>226</v>
      </c>
      <c r="G247" s="245"/>
      <c r="H247" s="248">
        <v>7.6079999999999997</v>
      </c>
      <c r="I247" s="249"/>
      <c r="J247" s="245"/>
      <c r="K247" s="245"/>
      <c r="L247" s="250"/>
      <c r="M247" s="251"/>
      <c r="N247" s="252"/>
      <c r="O247" s="252"/>
      <c r="P247" s="252"/>
      <c r="Q247" s="252"/>
      <c r="R247" s="252"/>
      <c r="S247" s="252"/>
      <c r="T247" s="253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4" t="s">
        <v>143</v>
      </c>
      <c r="AU247" s="254" t="s">
        <v>90</v>
      </c>
      <c r="AV247" s="14" t="s">
        <v>90</v>
      </c>
      <c r="AW247" s="14" t="s">
        <v>34</v>
      </c>
      <c r="AX247" s="14" t="s">
        <v>80</v>
      </c>
      <c r="AY247" s="254" t="s">
        <v>135</v>
      </c>
    </row>
    <row r="248" s="15" customFormat="1">
      <c r="A248" s="15"/>
      <c r="B248" s="255"/>
      <c r="C248" s="256"/>
      <c r="D248" s="235" t="s">
        <v>143</v>
      </c>
      <c r="E248" s="257" t="s">
        <v>1</v>
      </c>
      <c r="F248" s="258" t="s">
        <v>150</v>
      </c>
      <c r="G248" s="256"/>
      <c r="H248" s="259">
        <v>7.6079999999999997</v>
      </c>
      <c r="I248" s="260"/>
      <c r="J248" s="256"/>
      <c r="K248" s="256"/>
      <c r="L248" s="261"/>
      <c r="M248" s="262"/>
      <c r="N248" s="263"/>
      <c r="O248" s="263"/>
      <c r="P248" s="263"/>
      <c r="Q248" s="263"/>
      <c r="R248" s="263"/>
      <c r="S248" s="263"/>
      <c r="T248" s="264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65" t="s">
        <v>143</v>
      </c>
      <c r="AU248" s="265" t="s">
        <v>90</v>
      </c>
      <c r="AV248" s="15" t="s">
        <v>141</v>
      </c>
      <c r="AW248" s="15" t="s">
        <v>34</v>
      </c>
      <c r="AX248" s="15" t="s">
        <v>88</v>
      </c>
      <c r="AY248" s="265" t="s">
        <v>135</v>
      </c>
    </row>
    <row r="249" s="2" customFormat="1" ht="24.15" customHeight="1">
      <c r="A249" s="39"/>
      <c r="B249" s="40"/>
      <c r="C249" s="220" t="s">
        <v>227</v>
      </c>
      <c r="D249" s="220" t="s">
        <v>138</v>
      </c>
      <c r="E249" s="221" t="s">
        <v>228</v>
      </c>
      <c r="F249" s="222" t="s">
        <v>229</v>
      </c>
      <c r="G249" s="223" t="s">
        <v>230</v>
      </c>
      <c r="H249" s="224">
        <v>3.27</v>
      </c>
      <c r="I249" s="225"/>
      <c r="J249" s="226">
        <f>ROUND(I249*H249,2)</f>
        <v>0</v>
      </c>
      <c r="K249" s="222" t="s">
        <v>210</v>
      </c>
      <c r="L249" s="45"/>
      <c r="M249" s="227" t="s">
        <v>1</v>
      </c>
      <c r="N249" s="228" t="s">
        <v>45</v>
      </c>
      <c r="O249" s="92"/>
      <c r="P249" s="229">
        <f>O249*H249</f>
        <v>0</v>
      </c>
      <c r="Q249" s="229">
        <v>0.00093055000000000004</v>
      </c>
      <c r="R249" s="229">
        <f>Q249*H249</f>
        <v>0.0030428985000000002</v>
      </c>
      <c r="S249" s="229">
        <v>0.070000000000000007</v>
      </c>
      <c r="T249" s="230">
        <f>S249*H249</f>
        <v>0.22890000000000002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1" t="s">
        <v>141</v>
      </c>
      <c r="AT249" s="231" t="s">
        <v>138</v>
      </c>
      <c r="AU249" s="231" t="s">
        <v>90</v>
      </c>
      <c r="AY249" s="18" t="s">
        <v>135</v>
      </c>
      <c r="BE249" s="232">
        <f>IF(N249="základní",J249,0)</f>
        <v>0</v>
      </c>
      <c r="BF249" s="232">
        <f>IF(N249="snížená",J249,0)</f>
        <v>0</v>
      </c>
      <c r="BG249" s="232">
        <f>IF(N249="zákl. přenesená",J249,0)</f>
        <v>0</v>
      </c>
      <c r="BH249" s="232">
        <f>IF(N249="sníž. přenesená",J249,0)</f>
        <v>0</v>
      </c>
      <c r="BI249" s="232">
        <f>IF(N249="nulová",J249,0)</f>
        <v>0</v>
      </c>
      <c r="BJ249" s="18" t="s">
        <v>88</v>
      </c>
      <c r="BK249" s="232">
        <f>ROUND(I249*H249,2)</f>
        <v>0</v>
      </c>
      <c r="BL249" s="18" t="s">
        <v>141</v>
      </c>
      <c r="BM249" s="231" t="s">
        <v>231</v>
      </c>
    </row>
    <row r="250" s="13" customFormat="1">
      <c r="A250" s="13"/>
      <c r="B250" s="233"/>
      <c r="C250" s="234"/>
      <c r="D250" s="235" t="s">
        <v>143</v>
      </c>
      <c r="E250" s="236" t="s">
        <v>1</v>
      </c>
      <c r="F250" s="237" t="s">
        <v>144</v>
      </c>
      <c r="G250" s="234"/>
      <c r="H250" s="236" t="s">
        <v>1</v>
      </c>
      <c r="I250" s="238"/>
      <c r="J250" s="234"/>
      <c r="K250" s="234"/>
      <c r="L250" s="239"/>
      <c r="M250" s="240"/>
      <c r="N250" s="241"/>
      <c r="O250" s="241"/>
      <c r="P250" s="241"/>
      <c r="Q250" s="241"/>
      <c r="R250" s="241"/>
      <c r="S250" s="241"/>
      <c r="T250" s="242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3" t="s">
        <v>143</v>
      </c>
      <c r="AU250" s="243" t="s">
        <v>90</v>
      </c>
      <c r="AV250" s="13" t="s">
        <v>88</v>
      </c>
      <c r="AW250" s="13" t="s">
        <v>34</v>
      </c>
      <c r="AX250" s="13" t="s">
        <v>80</v>
      </c>
      <c r="AY250" s="243" t="s">
        <v>135</v>
      </c>
    </row>
    <row r="251" s="13" customFormat="1">
      <c r="A251" s="13"/>
      <c r="B251" s="233"/>
      <c r="C251" s="234"/>
      <c r="D251" s="235" t="s">
        <v>143</v>
      </c>
      <c r="E251" s="236" t="s">
        <v>1</v>
      </c>
      <c r="F251" s="237" t="s">
        <v>232</v>
      </c>
      <c r="G251" s="234"/>
      <c r="H251" s="236" t="s">
        <v>1</v>
      </c>
      <c r="I251" s="238"/>
      <c r="J251" s="234"/>
      <c r="K251" s="234"/>
      <c r="L251" s="239"/>
      <c r="M251" s="240"/>
      <c r="N251" s="241"/>
      <c r="O251" s="241"/>
      <c r="P251" s="241"/>
      <c r="Q251" s="241"/>
      <c r="R251" s="241"/>
      <c r="S251" s="241"/>
      <c r="T251" s="24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3" t="s">
        <v>143</v>
      </c>
      <c r="AU251" s="243" t="s">
        <v>90</v>
      </c>
      <c r="AV251" s="13" t="s">
        <v>88</v>
      </c>
      <c r="AW251" s="13" t="s">
        <v>34</v>
      </c>
      <c r="AX251" s="13" t="s">
        <v>80</v>
      </c>
      <c r="AY251" s="243" t="s">
        <v>135</v>
      </c>
    </row>
    <row r="252" s="13" customFormat="1">
      <c r="A252" s="13"/>
      <c r="B252" s="233"/>
      <c r="C252" s="234"/>
      <c r="D252" s="235" t="s">
        <v>143</v>
      </c>
      <c r="E252" s="236" t="s">
        <v>1</v>
      </c>
      <c r="F252" s="237" t="s">
        <v>233</v>
      </c>
      <c r="G252" s="234"/>
      <c r="H252" s="236" t="s">
        <v>1</v>
      </c>
      <c r="I252" s="238"/>
      <c r="J252" s="234"/>
      <c r="K252" s="234"/>
      <c r="L252" s="239"/>
      <c r="M252" s="240"/>
      <c r="N252" s="241"/>
      <c r="O252" s="241"/>
      <c r="P252" s="241"/>
      <c r="Q252" s="241"/>
      <c r="R252" s="241"/>
      <c r="S252" s="241"/>
      <c r="T252" s="24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3" t="s">
        <v>143</v>
      </c>
      <c r="AU252" s="243" t="s">
        <v>90</v>
      </c>
      <c r="AV252" s="13" t="s">
        <v>88</v>
      </c>
      <c r="AW252" s="13" t="s">
        <v>34</v>
      </c>
      <c r="AX252" s="13" t="s">
        <v>80</v>
      </c>
      <c r="AY252" s="243" t="s">
        <v>135</v>
      </c>
    </row>
    <row r="253" s="14" customFormat="1">
      <c r="A253" s="14"/>
      <c r="B253" s="244"/>
      <c r="C253" s="245"/>
      <c r="D253" s="235" t="s">
        <v>143</v>
      </c>
      <c r="E253" s="246" t="s">
        <v>1</v>
      </c>
      <c r="F253" s="247" t="s">
        <v>234</v>
      </c>
      <c r="G253" s="245"/>
      <c r="H253" s="248">
        <v>1.02</v>
      </c>
      <c r="I253" s="249"/>
      <c r="J253" s="245"/>
      <c r="K253" s="245"/>
      <c r="L253" s="250"/>
      <c r="M253" s="251"/>
      <c r="N253" s="252"/>
      <c r="O253" s="252"/>
      <c r="P253" s="252"/>
      <c r="Q253" s="252"/>
      <c r="R253" s="252"/>
      <c r="S253" s="252"/>
      <c r="T253" s="253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4" t="s">
        <v>143</v>
      </c>
      <c r="AU253" s="254" t="s">
        <v>90</v>
      </c>
      <c r="AV253" s="14" t="s">
        <v>90</v>
      </c>
      <c r="AW253" s="14" t="s">
        <v>34</v>
      </c>
      <c r="AX253" s="14" t="s">
        <v>80</v>
      </c>
      <c r="AY253" s="254" t="s">
        <v>135</v>
      </c>
    </row>
    <row r="254" s="14" customFormat="1">
      <c r="A254" s="14"/>
      <c r="B254" s="244"/>
      <c r="C254" s="245"/>
      <c r="D254" s="235" t="s">
        <v>143</v>
      </c>
      <c r="E254" s="246" t="s">
        <v>1</v>
      </c>
      <c r="F254" s="247" t="s">
        <v>235</v>
      </c>
      <c r="G254" s="245"/>
      <c r="H254" s="248">
        <v>2.25</v>
      </c>
      <c r="I254" s="249"/>
      <c r="J254" s="245"/>
      <c r="K254" s="245"/>
      <c r="L254" s="250"/>
      <c r="M254" s="251"/>
      <c r="N254" s="252"/>
      <c r="O254" s="252"/>
      <c r="P254" s="252"/>
      <c r="Q254" s="252"/>
      <c r="R254" s="252"/>
      <c r="S254" s="252"/>
      <c r="T254" s="253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4" t="s">
        <v>143</v>
      </c>
      <c r="AU254" s="254" t="s">
        <v>90</v>
      </c>
      <c r="AV254" s="14" t="s">
        <v>90</v>
      </c>
      <c r="AW254" s="14" t="s">
        <v>34</v>
      </c>
      <c r="AX254" s="14" t="s">
        <v>80</v>
      </c>
      <c r="AY254" s="254" t="s">
        <v>135</v>
      </c>
    </row>
    <row r="255" s="15" customFormat="1">
      <c r="A255" s="15"/>
      <c r="B255" s="255"/>
      <c r="C255" s="256"/>
      <c r="D255" s="235" t="s">
        <v>143</v>
      </c>
      <c r="E255" s="257" t="s">
        <v>1</v>
      </c>
      <c r="F255" s="258" t="s">
        <v>150</v>
      </c>
      <c r="G255" s="256"/>
      <c r="H255" s="259">
        <v>3.27</v>
      </c>
      <c r="I255" s="260"/>
      <c r="J255" s="256"/>
      <c r="K255" s="256"/>
      <c r="L255" s="261"/>
      <c r="M255" s="262"/>
      <c r="N255" s="263"/>
      <c r="O255" s="263"/>
      <c r="P255" s="263"/>
      <c r="Q255" s="263"/>
      <c r="R255" s="263"/>
      <c r="S255" s="263"/>
      <c r="T255" s="264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65" t="s">
        <v>143</v>
      </c>
      <c r="AU255" s="265" t="s">
        <v>90</v>
      </c>
      <c r="AV255" s="15" t="s">
        <v>141</v>
      </c>
      <c r="AW255" s="15" t="s">
        <v>34</v>
      </c>
      <c r="AX255" s="15" t="s">
        <v>88</v>
      </c>
      <c r="AY255" s="265" t="s">
        <v>135</v>
      </c>
    </row>
    <row r="256" s="2" customFormat="1" ht="24.15" customHeight="1">
      <c r="A256" s="39"/>
      <c r="B256" s="40"/>
      <c r="C256" s="220" t="s">
        <v>236</v>
      </c>
      <c r="D256" s="220" t="s">
        <v>138</v>
      </c>
      <c r="E256" s="221" t="s">
        <v>237</v>
      </c>
      <c r="F256" s="222" t="s">
        <v>238</v>
      </c>
      <c r="G256" s="223" t="s">
        <v>230</v>
      </c>
      <c r="H256" s="224">
        <v>143.15000000000001</v>
      </c>
      <c r="I256" s="225"/>
      <c r="J256" s="226">
        <f>ROUND(I256*H256,2)</f>
        <v>0</v>
      </c>
      <c r="K256" s="222" t="s">
        <v>210</v>
      </c>
      <c r="L256" s="45"/>
      <c r="M256" s="227" t="s">
        <v>1</v>
      </c>
      <c r="N256" s="228" t="s">
        <v>45</v>
      </c>
      <c r="O256" s="92"/>
      <c r="P256" s="229">
        <f>O256*H256</f>
        <v>0</v>
      </c>
      <c r="Q256" s="229">
        <v>0</v>
      </c>
      <c r="R256" s="229">
        <f>Q256*H256</f>
        <v>0</v>
      </c>
      <c r="S256" s="229">
        <v>0</v>
      </c>
      <c r="T256" s="230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1" t="s">
        <v>141</v>
      </c>
      <c r="AT256" s="231" t="s">
        <v>138</v>
      </c>
      <c r="AU256" s="231" t="s">
        <v>90</v>
      </c>
      <c r="AY256" s="18" t="s">
        <v>135</v>
      </c>
      <c r="BE256" s="232">
        <f>IF(N256="základní",J256,0)</f>
        <v>0</v>
      </c>
      <c r="BF256" s="232">
        <f>IF(N256="snížená",J256,0)</f>
        <v>0</v>
      </c>
      <c r="BG256" s="232">
        <f>IF(N256="zákl. přenesená",J256,0)</f>
        <v>0</v>
      </c>
      <c r="BH256" s="232">
        <f>IF(N256="sníž. přenesená",J256,0)</f>
        <v>0</v>
      </c>
      <c r="BI256" s="232">
        <f>IF(N256="nulová",J256,0)</f>
        <v>0</v>
      </c>
      <c r="BJ256" s="18" t="s">
        <v>88</v>
      </c>
      <c r="BK256" s="232">
        <f>ROUND(I256*H256,2)</f>
        <v>0</v>
      </c>
      <c r="BL256" s="18" t="s">
        <v>141</v>
      </c>
      <c r="BM256" s="231" t="s">
        <v>239</v>
      </c>
    </row>
    <row r="257" s="13" customFormat="1">
      <c r="A257" s="13"/>
      <c r="B257" s="233"/>
      <c r="C257" s="234"/>
      <c r="D257" s="235" t="s">
        <v>143</v>
      </c>
      <c r="E257" s="236" t="s">
        <v>1</v>
      </c>
      <c r="F257" s="237" t="s">
        <v>144</v>
      </c>
      <c r="G257" s="234"/>
      <c r="H257" s="236" t="s">
        <v>1</v>
      </c>
      <c r="I257" s="238"/>
      <c r="J257" s="234"/>
      <c r="K257" s="234"/>
      <c r="L257" s="239"/>
      <c r="M257" s="240"/>
      <c r="N257" s="241"/>
      <c r="O257" s="241"/>
      <c r="P257" s="241"/>
      <c r="Q257" s="241"/>
      <c r="R257" s="241"/>
      <c r="S257" s="241"/>
      <c r="T257" s="242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3" t="s">
        <v>143</v>
      </c>
      <c r="AU257" s="243" t="s">
        <v>90</v>
      </c>
      <c r="AV257" s="13" t="s">
        <v>88</v>
      </c>
      <c r="AW257" s="13" t="s">
        <v>34</v>
      </c>
      <c r="AX257" s="13" t="s">
        <v>80</v>
      </c>
      <c r="AY257" s="243" t="s">
        <v>135</v>
      </c>
    </row>
    <row r="258" s="13" customFormat="1">
      <c r="A258" s="13"/>
      <c r="B258" s="233"/>
      <c r="C258" s="234"/>
      <c r="D258" s="235" t="s">
        <v>143</v>
      </c>
      <c r="E258" s="236" t="s">
        <v>1</v>
      </c>
      <c r="F258" s="237" t="s">
        <v>240</v>
      </c>
      <c r="G258" s="234"/>
      <c r="H258" s="236" t="s">
        <v>1</v>
      </c>
      <c r="I258" s="238"/>
      <c r="J258" s="234"/>
      <c r="K258" s="234"/>
      <c r="L258" s="239"/>
      <c r="M258" s="240"/>
      <c r="N258" s="241"/>
      <c r="O258" s="241"/>
      <c r="P258" s="241"/>
      <c r="Q258" s="241"/>
      <c r="R258" s="241"/>
      <c r="S258" s="241"/>
      <c r="T258" s="24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3" t="s">
        <v>143</v>
      </c>
      <c r="AU258" s="243" t="s">
        <v>90</v>
      </c>
      <c r="AV258" s="13" t="s">
        <v>88</v>
      </c>
      <c r="AW258" s="13" t="s">
        <v>34</v>
      </c>
      <c r="AX258" s="13" t="s">
        <v>80</v>
      </c>
      <c r="AY258" s="243" t="s">
        <v>135</v>
      </c>
    </row>
    <row r="259" s="14" customFormat="1">
      <c r="A259" s="14"/>
      <c r="B259" s="244"/>
      <c r="C259" s="245"/>
      <c r="D259" s="235" t="s">
        <v>143</v>
      </c>
      <c r="E259" s="246" t="s">
        <v>1</v>
      </c>
      <c r="F259" s="247" t="s">
        <v>241</v>
      </c>
      <c r="G259" s="245"/>
      <c r="H259" s="248">
        <v>1.3999999999999999</v>
      </c>
      <c r="I259" s="249"/>
      <c r="J259" s="245"/>
      <c r="K259" s="245"/>
      <c r="L259" s="250"/>
      <c r="M259" s="251"/>
      <c r="N259" s="252"/>
      <c r="O259" s="252"/>
      <c r="P259" s="252"/>
      <c r="Q259" s="252"/>
      <c r="R259" s="252"/>
      <c r="S259" s="252"/>
      <c r="T259" s="253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4" t="s">
        <v>143</v>
      </c>
      <c r="AU259" s="254" t="s">
        <v>90</v>
      </c>
      <c r="AV259" s="14" t="s">
        <v>90</v>
      </c>
      <c r="AW259" s="14" t="s">
        <v>34</v>
      </c>
      <c r="AX259" s="14" t="s">
        <v>80</v>
      </c>
      <c r="AY259" s="254" t="s">
        <v>135</v>
      </c>
    </row>
    <row r="260" s="14" customFormat="1">
      <c r="A260" s="14"/>
      <c r="B260" s="244"/>
      <c r="C260" s="245"/>
      <c r="D260" s="235" t="s">
        <v>143</v>
      </c>
      <c r="E260" s="246" t="s">
        <v>1</v>
      </c>
      <c r="F260" s="247" t="s">
        <v>242</v>
      </c>
      <c r="G260" s="245"/>
      <c r="H260" s="248">
        <v>0.5</v>
      </c>
      <c r="I260" s="249"/>
      <c r="J260" s="245"/>
      <c r="K260" s="245"/>
      <c r="L260" s="250"/>
      <c r="M260" s="251"/>
      <c r="N260" s="252"/>
      <c r="O260" s="252"/>
      <c r="P260" s="252"/>
      <c r="Q260" s="252"/>
      <c r="R260" s="252"/>
      <c r="S260" s="252"/>
      <c r="T260" s="253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4" t="s">
        <v>143</v>
      </c>
      <c r="AU260" s="254" t="s">
        <v>90</v>
      </c>
      <c r="AV260" s="14" t="s">
        <v>90</v>
      </c>
      <c r="AW260" s="14" t="s">
        <v>34</v>
      </c>
      <c r="AX260" s="14" t="s">
        <v>80</v>
      </c>
      <c r="AY260" s="254" t="s">
        <v>135</v>
      </c>
    </row>
    <row r="261" s="14" customFormat="1">
      <c r="A261" s="14"/>
      <c r="B261" s="244"/>
      <c r="C261" s="245"/>
      <c r="D261" s="235" t="s">
        <v>143</v>
      </c>
      <c r="E261" s="246" t="s">
        <v>1</v>
      </c>
      <c r="F261" s="247" t="s">
        <v>243</v>
      </c>
      <c r="G261" s="245"/>
      <c r="H261" s="248">
        <v>3.5</v>
      </c>
      <c r="I261" s="249"/>
      <c r="J261" s="245"/>
      <c r="K261" s="245"/>
      <c r="L261" s="250"/>
      <c r="M261" s="251"/>
      <c r="N261" s="252"/>
      <c r="O261" s="252"/>
      <c r="P261" s="252"/>
      <c r="Q261" s="252"/>
      <c r="R261" s="252"/>
      <c r="S261" s="252"/>
      <c r="T261" s="253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4" t="s">
        <v>143</v>
      </c>
      <c r="AU261" s="254" t="s">
        <v>90</v>
      </c>
      <c r="AV261" s="14" t="s">
        <v>90</v>
      </c>
      <c r="AW261" s="14" t="s">
        <v>34</v>
      </c>
      <c r="AX261" s="14" t="s">
        <v>80</v>
      </c>
      <c r="AY261" s="254" t="s">
        <v>135</v>
      </c>
    </row>
    <row r="262" s="14" customFormat="1">
      <c r="A262" s="14"/>
      <c r="B262" s="244"/>
      <c r="C262" s="245"/>
      <c r="D262" s="235" t="s">
        <v>143</v>
      </c>
      <c r="E262" s="246" t="s">
        <v>1</v>
      </c>
      <c r="F262" s="247" t="s">
        <v>244</v>
      </c>
      <c r="G262" s="245"/>
      <c r="H262" s="248">
        <v>0.5</v>
      </c>
      <c r="I262" s="249"/>
      <c r="J262" s="245"/>
      <c r="K262" s="245"/>
      <c r="L262" s="250"/>
      <c r="M262" s="251"/>
      <c r="N262" s="252"/>
      <c r="O262" s="252"/>
      <c r="P262" s="252"/>
      <c r="Q262" s="252"/>
      <c r="R262" s="252"/>
      <c r="S262" s="252"/>
      <c r="T262" s="253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4" t="s">
        <v>143</v>
      </c>
      <c r="AU262" s="254" t="s">
        <v>90</v>
      </c>
      <c r="AV262" s="14" t="s">
        <v>90</v>
      </c>
      <c r="AW262" s="14" t="s">
        <v>34</v>
      </c>
      <c r="AX262" s="14" t="s">
        <v>80</v>
      </c>
      <c r="AY262" s="254" t="s">
        <v>135</v>
      </c>
    </row>
    <row r="263" s="14" customFormat="1">
      <c r="A263" s="14"/>
      <c r="B263" s="244"/>
      <c r="C263" s="245"/>
      <c r="D263" s="235" t="s">
        <v>143</v>
      </c>
      <c r="E263" s="246" t="s">
        <v>1</v>
      </c>
      <c r="F263" s="247" t="s">
        <v>245</v>
      </c>
      <c r="G263" s="245"/>
      <c r="H263" s="248">
        <v>2</v>
      </c>
      <c r="I263" s="249"/>
      <c r="J263" s="245"/>
      <c r="K263" s="245"/>
      <c r="L263" s="250"/>
      <c r="M263" s="251"/>
      <c r="N263" s="252"/>
      <c r="O263" s="252"/>
      <c r="P263" s="252"/>
      <c r="Q263" s="252"/>
      <c r="R263" s="252"/>
      <c r="S263" s="252"/>
      <c r="T263" s="253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4" t="s">
        <v>143</v>
      </c>
      <c r="AU263" s="254" t="s">
        <v>90</v>
      </c>
      <c r="AV263" s="14" t="s">
        <v>90</v>
      </c>
      <c r="AW263" s="14" t="s">
        <v>34</v>
      </c>
      <c r="AX263" s="14" t="s">
        <v>80</v>
      </c>
      <c r="AY263" s="254" t="s">
        <v>135</v>
      </c>
    </row>
    <row r="264" s="14" customFormat="1">
      <c r="A264" s="14"/>
      <c r="B264" s="244"/>
      <c r="C264" s="245"/>
      <c r="D264" s="235" t="s">
        <v>143</v>
      </c>
      <c r="E264" s="246" t="s">
        <v>1</v>
      </c>
      <c r="F264" s="247" t="s">
        <v>246</v>
      </c>
      <c r="G264" s="245"/>
      <c r="H264" s="248">
        <v>8</v>
      </c>
      <c r="I264" s="249"/>
      <c r="J264" s="245"/>
      <c r="K264" s="245"/>
      <c r="L264" s="250"/>
      <c r="M264" s="251"/>
      <c r="N264" s="252"/>
      <c r="O264" s="252"/>
      <c r="P264" s="252"/>
      <c r="Q264" s="252"/>
      <c r="R264" s="252"/>
      <c r="S264" s="252"/>
      <c r="T264" s="253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4" t="s">
        <v>143</v>
      </c>
      <c r="AU264" s="254" t="s">
        <v>90</v>
      </c>
      <c r="AV264" s="14" t="s">
        <v>90</v>
      </c>
      <c r="AW264" s="14" t="s">
        <v>34</v>
      </c>
      <c r="AX264" s="14" t="s">
        <v>80</v>
      </c>
      <c r="AY264" s="254" t="s">
        <v>135</v>
      </c>
    </row>
    <row r="265" s="14" customFormat="1">
      <c r="A265" s="14"/>
      <c r="B265" s="244"/>
      <c r="C265" s="245"/>
      <c r="D265" s="235" t="s">
        <v>143</v>
      </c>
      <c r="E265" s="246" t="s">
        <v>1</v>
      </c>
      <c r="F265" s="247" t="s">
        <v>247</v>
      </c>
      <c r="G265" s="245"/>
      <c r="H265" s="248">
        <v>6.5</v>
      </c>
      <c r="I265" s="249"/>
      <c r="J265" s="245"/>
      <c r="K265" s="245"/>
      <c r="L265" s="250"/>
      <c r="M265" s="251"/>
      <c r="N265" s="252"/>
      <c r="O265" s="252"/>
      <c r="P265" s="252"/>
      <c r="Q265" s="252"/>
      <c r="R265" s="252"/>
      <c r="S265" s="252"/>
      <c r="T265" s="253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4" t="s">
        <v>143</v>
      </c>
      <c r="AU265" s="254" t="s">
        <v>90</v>
      </c>
      <c r="AV265" s="14" t="s">
        <v>90</v>
      </c>
      <c r="AW265" s="14" t="s">
        <v>34</v>
      </c>
      <c r="AX265" s="14" t="s">
        <v>80</v>
      </c>
      <c r="AY265" s="254" t="s">
        <v>135</v>
      </c>
    </row>
    <row r="266" s="14" customFormat="1">
      <c r="A266" s="14"/>
      <c r="B266" s="244"/>
      <c r="C266" s="245"/>
      <c r="D266" s="235" t="s">
        <v>143</v>
      </c>
      <c r="E266" s="246" t="s">
        <v>1</v>
      </c>
      <c r="F266" s="247" t="s">
        <v>248</v>
      </c>
      <c r="G266" s="245"/>
      <c r="H266" s="248">
        <v>0.5</v>
      </c>
      <c r="I266" s="249"/>
      <c r="J266" s="245"/>
      <c r="K266" s="245"/>
      <c r="L266" s="250"/>
      <c r="M266" s="251"/>
      <c r="N266" s="252"/>
      <c r="O266" s="252"/>
      <c r="P266" s="252"/>
      <c r="Q266" s="252"/>
      <c r="R266" s="252"/>
      <c r="S266" s="252"/>
      <c r="T266" s="253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4" t="s">
        <v>143</v>
      </c>
      <c r="AU266" s="254" t="s">
        <v>90</v>
      </c>
      <c r="AV266" s="14" t="s">
        <v>90</v>
      </c>
      <c r="AW266" s="14" t="s">
        <v>34</v>
      </c>
      <c r="AX266" s="14" t="s">
        <v>80</v>
      </c>
      <c r="AY266" s="254" t="s">
        <v>135</v>
      </c>
    </row>
    <row r="267" s="14" customFormat="1">
      <c r="A267" s="14"/>
      <c r="B267" s="244"/>
      <c r="C267" s="245"/>
      <c r="D267" s="235" t="s">
        <v>143</v>
      </c>
      <c r="E267" s="246" t="s">
        <v>1</v>
      </c>
      <c r="F267" s="247" t="s">
        <v>249</v>
      </c>
      <c r="G267" s="245"/>
      <c r="H267" s="248">
        <v>6.5</v>
      </c>
      <c r="I267" s="249"/>
      <c r="J267" s="245"/>
      <c r="K267" s="245"/>
      <c r="L267" s="250"/>
      <c r="M267" s="251"/>
      <c r="N267" s="252"/>
      <c r="O267" s="252"/>
      <c r="P267" s="252"/>
      <c r="Q267" s="252"/>
      <c r="R267" s="252"/>
      <c r="S267" s="252"/>
      <c r="T267" s="253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4" t="s">
        <v>143</v>
      </c>
      <c r="AU267" s="254" t="s">
        <v>90</v>
      </c>
      <c r="AV267" s="14" t="s">
        <v>90</v>
      </c>
      <c r="AW267" s="14" t="s">
        <v>34</v>
      </c>
      <c r="AX267" s="14" t="s">
        <v>80</v>
      </c>
      <c r="AY267" s="254" t="s">
        <v>135</v>
      </c>
    </row>
    <row r="268" s="14" customFormat="1">
      <c r="A268" s="14"/>
      <c r="B268" s="244"/>
      <c r="C268" s="245"/>
      <c r="D268" s="235" t="s">
        <v>143</v>
      </c>
      <c r="E268" s="246" t="s">
        <v>1</v>
      </c>
      <c r="F268" s="247" t="s">
        <v>250</v>
      </c>
      <c r="G268" s="245"/>
      <c r="H268" s="248">
        <v>3</v>
      </c>
      <c r="I268" s="249"/>
      <c r="J268" s="245"/>
      <c r="K268" s="245"/>
      <c r="L268" s="250"/>
      <c r="M268" s="251"/>
      <c r="N268" s="252"/>
      <c r="O268" s="252"/>
      <c r="P268" s="252"/>
      <c r="Q268" s="252"/>
      <c r="R268" s="252"/>
      <c r="S268" s="252"/>
      <c r="T268" s="253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4" t="s">
        <v>143</v>
      </c>
      <c r="AU268" s="254" t="s">
        <v>90</v>
      </c>
      <c r="AV268" s="14" t="s">
        <v>90</v>
      </c>
      <c r="AW268" s="14" t="s">
        <v>34</v>
      </c>
      <c r="AX268" s="14" t="s">
        <v>80</v>
      </c>
      <c r="AY268" s="254" t="s">
        <v>135</v>
      </c>
    </row>
    <row r="269" s="14" customFormat="1">
      <c r="A269" s="14"/>
      <c r="B269" s="244"/>
      <c r="C269" s="245"/>
      <c r="D269" s="235" t="s">
        <v>143</v>
      </c>
      <c r="E269" s="246" t="s">
        <v>1</v>
      </c>
      <c r="F269" s="247" t="s">
        <v>251</v>
      </c>
      <c r="G269" s="245"/>
      <c r="H269" s="248">
        <v>3</v>
      </c>
      <c r="I269" s="249"/>
      <c r="J269" s="245"/>
      <c r="K269" s="245"/>
      <c r="L269" s="250"/>
      <c r="M269" s="251"/>
      <c r="N269" s="252"/>
      <c r="O269" s="252"/>
      <c r="P269" s="252"/>
      <c r="Q269" s="252"/>
      <c r="R269" s="252"/>
      <c r="S269" s="252"/>
      <c r="T269" s="253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4" t="s">
        <v>143</v>
      </c>
      <c r="AU269" s="254" t="s">
        <v>90</v>
      </c>
      <c r="AV269" s="14" t="s">
        <v>90</v>
      </c>
      <c r="AW269" s="14" t="s">
        <v>34</v>
      </c>
      <c r="AX269" s="14" t="s">
        <v>80</v>
      </c>
      <c r="AY269" s="254" t="s">
        <v>135</v>
      </c>
    </row>
    <row r="270" s="16" customFormat="1">
      <c r="A270" s="16"/>
      <c r="B270" s="266"/>
      <c r="C270" s="267"/>
      <c r="D270" s="235" t="s">
        <v>143</v>
      </c>
      <c r="E270" s="268" t="s">
        <v>1</v>
      </c>
      <c r="F270" s="269" t="s">
        <v>252</v>
      </c>
      <c r="G270" s="267"/>
      <c r="H270" s="270">
        <v>35.399999999999999</v>
      </c>
      <c r="I270" s="271"/>
      <c r="J270" s="267"/>
      <c r="K270" s="267"/>
      <c r="L270" s="272"/>
      <c r="M270" s="273"/>
      <c r="N270" s="274"/>
      <c r="O270" s="274"/>
      <c r="P270" s="274"/>
      <c r="Q270" s="274"/>
      <c r="R270" s="274"/>
      <c r="S270" s="274"/>
      <c r="T270" s="275"/>
      <c r="U270" s="16"/>
      <c r="V270" s="16"/>
      <c r="W270" s="16"/>
      <c r="X270" s="16"/>
      <c r="Y270" s="16"/>
      <c r="Z270" s="16"/>
      <c r="AA270" s="16"/>
      <c r="AB270" s="16"/>
      <c r="AC270" s="16"/>
      <c r="AD270" s="16"/>
      <c r="AE270" s="16"/>
      <c r="AT270" s="276" t="s">
        <v>143</v>
      </c>
      <c r="AU270" s="276" t="s">
        <v>90</v>
      </c>
      <c r="AV270" s="16" t="s">
        <v>160</v>
      </c>
      <c r="AW270" s="16" t="s">
        <v>34</v>
      </c>
      <c r="AX270" s="16" t="s">
        <v>80</v>
      </c>
      <c r="AY270" s="276" t="s">
        <v>135</v>
      </c>
    </row>
    <row r="271" s="13" customFormat="1">
      <c r="A271" s="13"/>
      <c r="B271" s="233"/>
      <c r="C271" s="234"/>
      <c r="D271" s="235" t="s">
        <v>143</v>
      </c>
      <c r="E271" s="236" t="s">
        <v>1</v>
      </c>
      <c r="F271" s="237" t="s">
        <v>253</v>
      </c>
      <c r="G271" s="234"/>
      <c r="H271" s="236" t="s">
        <v>1</v>
      </c>
      <c r="I271" s="238"/>
      <c r="J271" s="234"/>
      <c r="K271" s="234"/>
      <c r="L271" s="239"/>
      <c r="M271" s="240"/>
      <c r="N271" s="241"/>
      <c r="O271" s="241"/>
      <c r="P271" s="241"/>
      <c r="Q271" s="241"/>
      <c r="R271" s="241"/>
      <c r="S271" s="241"/>
      <c r="T271" s="242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3" t="s">
        <v>143</v>
      </c>
      <c r="AU271" s="243" t="s">
        <v>90</v>
      </c>
      <c r="AV271" s="13" t="s">
        <v>88</v>
      </c>
      <c r="AW271" s="13" t="s">
        <v>34</v>
      </c>
      <c r="AX271" s="13" t="s">
        <v>80</v>
      </c>
      <c r="AY271" s="243" t="s">
        <v>135</v>
      </c>
    </row>
    <row r="272" s="14" customFormat="1">
      <c r="A272" s="14"/>
      <c r="B272" s="244"/>
      <c r="C272" s="245"/>
      <c r="D272" s="235" t="s">
        <v>143</v>
      </c>
      <c r="E272" s="246" t="s">
        <v>1</v>
      </c>
      <c r="F272" s="247" t="s">
        <v>254</v>
      </c>
      <c r="G272" s="245"/>
      <c r="H272" s="248">
        <v>3.5</v>
      </c>
      <c r="I272" s="249"/>
      <c r="J272" s="245"/>
      <c r="K272" s="245"/>
      <c r="L272" s="250"/>
      <c r="M272" s="251"/>
      <c r="N272" s="252"/>
      <c r="O272" s="252"/>
      <c r="P272" s="252"/>
      <c r="Q272" s="252"/>
      <c r="R272" s="252"/>
      <c r="S272" s="252"/>
      <c r="T272" s="253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4" t="s">
        <v>143</v>
      </c>
      <c r="AU272" s="254" t="s">
        <v>90</v>
      </c>
      <c r="AV272" s="14" t="s">
        <v>90</v>
      </c>
      <c r="AW272" s="14" t="s">
        <v>34</v>
      </c>
      <c r="AX272" s="14" t="s">
        <v>80</v>
      </c>
      <c r="AY272" s="254" t="s">
        <v>135</v>
      </c>
    </row>
    <row r="273" s="14" customFormat="1">
      <c r="A273" s="14"/>
      <c r="B273" s="244"/>
      <c r="C273" s="245"/>
      <c r="D273" s="235" t="s">
        <v>143</v>
      </c>
      <c r="E273" s="246" t="s">
        <v>1</v>
      </c>
      <c r="F273" s="247" t="s">
        <v>255</v>
      </c>
      <c r="G273" s="245"/>
      <c r="H273" s="248">
        <v>2.5</v>
      </c>
      <c r="I273" s="249"/>
      <c r="J273" s="245"/>
      <c r="K273" s="245"/>
      <c r="L273" s="250"/>
      <c r="M273" s="251"/>
      <c r="N273" s="252"/>
      <c r="O273" s="252"/>
      <c r="P273" s="252"/>
      <c r="Q273" s="252"/>
      <c r="R273" s="252"/>
      <c r="S273" s="252"/>
      <c r="T273" s="253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4" t="s">
        <v>143</v>
      </c>
      <c r="AU273" s="254" t="s">
        <v>90</v>
      </c>
      <c r="AV273" s="14" t="s">
        <v>90</v>
      </c>
      <c r="AW273" s="14" t="s">
        <v>34</v>
      </c>
      <c r="AX273" s="14" t="s">
        <v>80</v>
      </c>
      <c r="AY273" s="254" t="s">
        <v>135</v>
      </c>
    </row>
    <row r="274" s="14" customFormat="1">
      <c r="A274" s="14"/>
      <c r="B274" s="244"/>
      <c r="C274" s="245"/>
      <c r="D274" s="235" t="s">
        <v>143</v>
      </c>
      <c r="E274" s="246" t="s">
        <v>1</v>
      </c>
      <c r="F274" s="247" t="s">
        <v>256</v>
      </c>
      <c r="G274" s="245"/>
      <c r="H274" s="248">
        <v>5.25</v>
      </c>
      <c r="I274" s="249"/>
      <c r="J274" s="245"/>
      <c r="K274" s="245"/>
      <c r="L274" s="250"/>
      <c r="M274" s="251"/>
      <c r="N274" s="252"/>
      <c r="O274" s="252"/>
      <c r="P274" s="252"/>
      <c r="Q274" s="252"/>
      <c r="R274" s="252"/>
      <c r="S274" s="252"/>
      <c r="T274" s="253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4" t="s">
        <v>143</v>
      </c>
      <c r="AU274" s="254" t="s">
        <v>90</v>
      </c>
      <c r="AV274" s="14" t="s">
        <v>90</v>
      </c>
      <c r="AW274" s="14" t="s">
        <v>34</v>
      </c>
      <c r="AX274" s="14" t="s">
        <v>80</v>
      </c>
      <c r="AY274" s="254" t="s">
        <v>135</v>
      </c>
    </row>
    <row r="275" s="14" customFormat="1">
      <c r="A275" s="14"/>
      <c r="B275" s="244"/>
      <c r="C275" s="245"/>
      <c r="D275" s="235" t="s">
        <v>143</v>
      </c>
      <c r="E275" s="246" t="s">
        <v>1</v>
      </c>
      <c r="F275" s="247" t="s">
        <v>257</v>
      </c>
      <c r="G275" s="245"/>
      <c r="H275" s="248">
        <v>4</v>
      </c>
      <c r="I275" s="249"/>
      <c r="J275" s="245"/>
      <c r="K275" s="245"/>
      <c r="L275" s="250"/>
      <c r="M275" s="251"/>
      <c r="N275" s="252"/>
      <c r="O275" s="252"/>
      <c r="P275" s="252"/>
      <c r="Q275" s="252"/>
      <c r="R275" s="252"/>
      <c r="S275" s="252"/>
      <c r="T275" s="253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4" t="s">
        <v>143</v>
      </c>
      <c r="AU275" s="254" t="s">
        <v>90</v>
      </c>
      <c r="AV275" s="14" t="s">
        <v>90</v>
      </c>
      <c r="AW275" s="14" t="s">
        <v>34</v>
      </c>
      <c r="AX275" s="14" t="s">
        <v>80</v>
      </c>
      <c r="AY275" s="254" t="s">
        <v>135</v>
      </c>
    </row>
    <row r="276" s="14" customFormat="1">
      <c r="A276" s="14"/>
      <c r="B276" s="244"/>
      <c r="C276" s="245"/>
      <c r="D276" s="235" t="s">
        <v>143</v>
      </c>
      <c r="E276" s="246" t="s">
        <v>1</v>
      </c>
      <c r="F276" s="247" t="s">
        <v>258</v>
      </c>
      <c r="G276" s="245"/>
      <c r="H276" s="248">
        <v>6.5</v>
      </c>
      <c r="I276" s="249"/>
      <c r="J276" s="245"/>
      <c r="K276" s="245"/>
      <c r="L276" s="250"/>
      <c r="M276" s="251"/>
      <c r="N276" s="252"/>
      <c r="O276" s="252"/>
      <c r="P276" s="252"/>
      <c r="Q276" s="252"/>
      <c r="R276" s="252"/>
      <c r="S276" s="252"/>
      <c r="T276" s="253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4" t="s">
        <v>143</v>
      </c>
      <c r="AU276" s="254" t="s">
        <v>90</v>
      </c>
      <c r="AV276" s="14" t="s">
        <v>90</v>
      </c>
      <c r="AW276" s="14" t="s">
        <v>34</v>
      </c>
      <c r="AX276" s="14" t="s">
        <v>80</v>
      </c>
      <c r="AY276" s="254" t="s">
        <v>135</v>
      </c>
    </row>
    <row r="277" s="14" customFormat="1">
      <c r="A277" s="14"/>
      <c r="B277" s="244"/>
      <c r="C277" s="245"/>
      <c r="D277" s="235" t="s">
        <v>143</v>
      </c>
      <c r="E277" s="246" t="s">
        <v>1</v>
      </c>
      <c r="F277" s="247" t="s">
        <v>259</v>
      </c>
      <c r="G277" s="245"/>
      <c r="H277" s="248">
        <v>9</v>
      </c>
      <c r="I277" s="249"/>
      <c r="J277" s="245"/>
      <c r="K277" s="245"/>
      <c r="L277" s="250"/>
      <c r="M277" s="251"/>
      <c r="N277" s="252"/>
      <c r="O277" s="252"/>
      <c r="P277" s="252"/>
      <c r="Q277" s="252"/>
      <c r="R277" s="252"/>
      <c r="S277" s="252"/>
      <c r="T277" s="253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4" t="s">
        <v>143</v>
      </c>
      <c r="AU277" s="254" t="s">
        <v>90</v>
      </c>
      <c r="AV277" s="14" t="s">
        <v>90</v>
      </c>
      <c r="AW277" s="14" t="s">
        <v>34</v>
      </c>
      <c r="AX277" s="14" t="s">
        <v>80</v>
      </c>
      <c r="AY277" s="254" t="s">
        <v>135</v>
      </c>
    </row>
    <row r="278" s="14" customFormat="1">
      <c r="A278" s="14"/>
      <c r="B278" s="244"/>
      <c r="C278" s="245"/>
      <c r="D278" s="235" t="s">
        <v>143</v>
      </c>
      <c r="E278" s="246" t="s">
        <v>1</v>
      </c>
      <c r="F278" s="247" t="s">
        <v>260</v>
      </c>
      <c r="G278" s="245"/>
      <c r="H278" s="248">
        <v>6.5</v>
      </c>
      <c r="I278" s="249"/>
      <c r="J278" s="245"/>
      <c r="K278" s="245"/>
      <c r="L278" s="250"/>
      <c r="M278" s="251"/>
      <c r="N278" s="252"/>
      <c r="O278" s="252"/>
      <c r="P278" s="252"/>
      <c r="Q278" s="252"/>
      <c r="R278" s="252"/>
      <c r="S278" s="252"/>
      <c r="T278" s="253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4" t="s">
        <v>143</v>
      </c>
      <c r="AU278" s="254" t="s">
        <v>90</v>
      </c>
      <c r="AV278" s="14" t="s">
        <v>90</v>
      </c>
      <c r="AW278" s="14" t="s">
        <v>34</v>
      </c>
      <c r="AX278" s="14" t="s">
        <v>80</v>
      </c>
      <c r="AY278" s="254" t="s">
        <v>135</v>
      </c>
    </row>
    <row r="279" s="14" customFormat="1">
      <c r="A279" s="14"/>
      <c r="B279" s="244"/>
      <c r="C279" s="245"/>
      <c r="D279" s="235" t="s">
        <v>143</v>
      </c>
      <c r="E279" s="246" t="s">
        <v>1</v>
      </c>
      <c r="F279" s="247" t="s">
        <v>261</v>
      </c>
      <c r="G279" s="245"/>
      <c r="H279" s="248">
        <v>3.5</v>
      </c>
      <c r="I279" s="249"/>
      <c r="J279" s="245"/>
      <c r="K279" s="245"/>
      <c r="L279" s="250"/>
      <c r="M279" s="251"/>
      <c r="N279" s="252"/>
      <c r="O279" s="252"/>
      <c r="P279" s="252"/>
      <c r="Q279" s="252"/>
      <c r="R279" s="252"/>
      <c r="S279" s="252"/>
      <c r="T279" s="253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4" t="s">
        <v>143</v>
      </c>
      <c r="AU279" s="254" t="s">
        <v>90</v>
      </c>
      <c r="AV279" s="14" t="s">
        <v>90</v>
      </c>
      <c r="AW279" s="14" t="s">
        <v>34</v>
      </c>
      <c r="AX279" s="14" t="s">
        <v>80</v>
      </c>
      <c r="AY279" s="254" t="s">
        <v>135</v>
      </c>
    </row>
    <row r="280" s="14" customFormat="1">
      <c r="A280" s="14"/>
      <c r="B280" s="244"/>
      <c r="C280" s="245"/>
      <c r="D280" s="235" t="s">
        <v>143</v>
      </c>
      <c r="E280" s="246" t="s">
        <v>1</v>
      </c>
      <c r="F280" s="247" t="s">
        <v>262</v>
      </c>
      <c r="G280" s="245"/>
      <c r="H280" s="248">
        <v>18.5</v>
      </c>
      <c r="I280" s="249"/>
      <c r="J280" s="245"/>
      <c r="K280" s="245"/>
      <c r="L280" s="250"/>
      <c r="M280" s="251"/>
      <c r="N280" s="252"/>
      <c r="O280" s="252"/>
      <c r="P280" s="252"/>
      <c r="Q280" s="252"/>
      <c r="R280" s="252"/>
      <c r="S280" s="252"/>
      <c r="T280" s="253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4" t="s">
        <v>143</v>
      </c>
      <c r="AU280" s="254" t="s">
        <v>90</v>
      </c>
      <c r="AV280" s="14" t="s">
        <v>90</v>
      </c>
      <c r="AW280" s="14" t="s">
        <v>34</v>
      </c>
      <c r="AX280" s="14" t="s">
        <v>80</v>
      </c>
      <c r="AY280" s="254" t="s">
        <v>135</v>
      </c>
    </row>
    <row r="281" s="14" customFormat="1">
      <c r="A281" s="14"/>
      <c r="B281" s="244"/>
      <c r="C281" s="245"/>
      <c r="D281" s="235" t="s">
        <v>143</v>
      </c>
      <c r="E281" s="246" t="s">
        <v>1</v>
      </c>
      <c r="F281" s="247" t="s">
        <v>263</v>
      </c>
      <c r="G281" s="245"/>
      <c r="H281" s="248">
        <v>8.5</v>
      </c>
      <c r="I281" s="249"/>
      <c r="J281" s="245"/>
      <c r="K281" s="245"/>
      <c r="L281" s="250"/>
      <c r="M281" s="251"/>
      <c r="N281" s="252"/>
      <c r="O281" s="252"/>
      <c r="P281" s="252"/>
      <c r="Q281" s="252"/>
      <c r="R281" s="252"/>
      <c r="S281" s="252"/>
      <c r="T281" s="253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4" t="s">
        <v>143</v>
      </c>
      <c r="AU281" s="254" t="s">
        <v>90</v>
      </c>
      <c r="AV281" s="14" t="s">
        <v>90</v>
      </c>
      <c r="AW281" s="14" t="s">
        <v>34</v>
      </c>
      <c r="AX281" s="14" t="s">
        <v>80</v>
      </c>
      <c r="AY281" s="254" t="s">
        <v>135</v>
      </c>
    </row>
    <row r="282" s="14" customFormat="1">
      <c r="A282" s="14"/>
      <c r="B282" s="244"/>
      <c r="C282" s="245"/>
      <c r="D282" s="235" t="s">
        <v>143</v>
      </c>
      <c r="E282" s="246" t="s">
        <v>1</v>
      </c>
      <c r="F282" s="247" t="s">
        <v>264</v>
      </c>
      <c r="G282" s="245"/>
      <c r="H282" s="248">
        <v>16</v>
      </c>
      <c r="I282" s="249"/>
      <c r="J282" s="245"/>
      <c r="K282" s="245"/>
      <c r="L282" s="250"/>
      <c r="M282" s="251"/>
      <c r="N282" s="252"/>
      <c r="O282" s="252"/>
      <c r="P282" s="252"/>
      <c r="Q282" s="252"/>
      <c r="R282" s="252"/>
      <c r="S282" s="252"/>
      <c r="T282" s="253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4" t="s">
        <v>143</v>
      </c>
      <c r="AU282" s="254" t="s">
        <v>90</v>
      </c>
      <c r="AV282" s="14" t="s">
        <v>90</v>
      </c>
      <c r="AW282" s="14" t="s">
        <v>34</v>
      </c>
      <c r="AX282" s="14" t="s">
        <v>80</v>
      </c>
      <c r="AY282" s="254" t="s">
        <v>135</v>
      </c>
    </row>
    <row r="283" s="14" customFormat="1">
      <c r="A283" s="14"/>
      <c r="B283" s="244"/>
      <c r="C283" s="245"/>
      <c r="D283" s="235" t="s">
        <v>143</v>
      </c>
      <c r="E283" s="246" t="s">
        <v>1</v>
      </c>
      <c r="F283" s="247" t="s">
        <v>265</v>
      </c>
      <c r="G283" s="245"/>
      <c r="H283" s="248">
        <v>4</v>
      </c>
      <c r="I283" s="249"/>
      <c r="J283" s="245"/>
      <c r="K283" s="245"/>
      <c r="L283" s="250"/>
      <c r="M283" s="251"/>
      <c r="N283" s="252"/>
      <c r="O283" s="252"/>
      <c r="P283" s="252"/>
      <c r="Q283" s="252"/>
      <c r="R283" s="252"/>
      <c r="S283" s="252"/>
      <c r="T283" s="253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4" t="s">
        <v>143</v>
      </c>
      <c r="AU283" s="254" t="s">
        <v>90</v>
      </c>
      <c r="AV283" s="14" t="s">
        <v>90</v>
      </c>
      <c r="AW283" s="14" t="s">
        <v>34</v>
      </c>
      <c r="AX283" s="14" t="s">
        <v>80</v>
      </c>
      <c r="AY283" s="254" t="s">
        <v>135</v>
      </c>
    </row>
    <row r="284" s="14" customFormat="1">
      <c r="A284" s="14"/>
      <c r="B284" s="244"/>
      <c r="C284" s="245"/>
      <c r="D284" s="235" t="s">
        <v>143</v>
      </c>
      <c r="E284" s="246" t="s">
        <v>1</v>
      </c>
      <c r="F284" s="247" t="s">
        <v>266</v>
      </c>
      <c r="G284" s="245"/>
      <c r="H284" s="248">
        <v>5</v>
      </c>
      <c r="I284" s="249"/>
      <c r="J284" s="245"/>
      <c r="K284" s="245"/>
      <c r="L284" s="250"/>
      <c r="M284" s="251"/>
      <c r="N284" s="252"/>
      <c r="O284" s="252"/>
      <c r="P284" s="252"/>
      <c r="Q284" s="252"/>
      <c r="R284" s="252"/>
      <c r="S284" s="252"/>
      <c r="T284" s="253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4" t="s">
        <v>143</v>
      </c>
      <c r="AU284" s="254" t="s">
        <v>90</v>
      </c>
      <c r="AV284" s="14" t="s">
        <v>90</v>
      </c>
      <c r="AW284" s="14" t="s">
        <v>34</v>
      </c>
      <c r="AX284" s="14" t="s">
        <v>80</v>
      </c>
      <c r="AY284" s="254" t="s">
        <v>135</v>
      </c>
    </row>
    <row r="285" s="14" customFormat="1">
      <c r="A285" s="14"/>
      <c r="B285" s="244"/>
      <c r="C285" s="245"/>
      <c r="D285" s="235" t="s">
        <v>143</v>
      </c>
      <c r="E285" s="246" t="s">
        <v>1</v>
      </c>
      <c r="F285" s="247" t="s">
        <v>267</v>
      </c>
      <c r="G285" s="245"/>
      <c r="H285" s="248">
        <v>12</v>
      </c>
      <c r="I285" s="249"/>
      <c r="J285" s="245"/>
      <c r="K285" s="245"/>
      <c r="L285" s="250"/>
      <c r="M285" s="251"/>
      <c r="N285" s="252"/>
      <c r="O285" s="252"/>
      <c r="P285" s="252"/>
      <c r="Q285" s="252"/>
      <c r="R285" s="252"/>
      <c r="S285" s="252"/>
      <c r="T285" s="253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4" t="s">
        <v>143</v>
      </c>
      <c r="AU285" s="254" t="s">
        <v>90</v>
      </c>
      <c r="AV285" s="14" t="s">
        <v>90</v>
      </c>
      <c r="AW285" s="14" t="s">
        <v>34</v>
      </c>
      <c r="AX285" s="14" t="s">
        <v>80</v>
      </c>
      <c r="AY285" s="254" t="s">
        <v>135</v>
      </c>
    </row>
    <row r="286" s="14" customFormat="1">
      <c r="A286" s="14"/>
      <c r="B286" s="244"/>
      <c r="C286" s="245"/>
      <c r="D286" s="235" t="s">
        <v>143</v>
      </c>
      <c r="E286" s="246" t="s">
        <v>1</v>
      </c>
      <c r="F286" s="247" t="s">
        <v>268</v>
      </c>
      <c r="G286" s="245"/>
      <c r="H286" s="248">
        <v>3</v>
      </c>
      <c r="I286" s="249"/>
      <c r="J286" s="245"/>
      <c r="K286" s="245"/>
      <c r="L286" s="250"/>
      <c r="M286" s="251"/>
      <c r="N286" s="252"/>
      <c r="O286" s="252"/>
      <c r="P286" s="252"/>
      <c r="Q286" s="252"/>
      <c r="R286" s="252"/>
      <c r="S286" s="252"/>
      <c r="T286" s="253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4" t="s">
        <v>143</v>
      </c>
      <c r="AU286" s="254" t="s">
        <v>90</v>
      </c>
      <c r="AV286" s="14" t="s">
        <v>90</v>
      </c>
      <c r="AW286" s="14" t="s">
        <v>34</v>
      </c>
      <c r="AX286" s="14" t="s">
        <v>80</v>
      </c>
      <c r="AY286" s="254" t="s">
        <v>135</v>
      </c>
    </row>
    <row r="287" s="16" customFormat="1">
      <c r="A287" s="16"/>
      <c r="B287" s="266"/>
      <c r="C287" s="267"/>
      <c r="D287" s="235" t="s">
        <v>143</v>
      </c>
      <c r="E287" s="268" t="s">
        <v>1</v>
      </c>
      <c r="F287" s="269" t="s">
        <v>252</v>
      </c>
      <c r="G287" s="267"/>
      <c r="H287" s="270">
        <v>107.75</v>
      </c>
      <c r="I287" s="271"/>
      <c r="J287" s="267"/>
      <c r="K287" s="267"/>
      <c r="L287" s="272"/>
      <c r="M287" s="273"/>
      <c r="N287" s="274"/>
      <c r="O287" s="274"/>
      <c r="P287" s="274"/>
      <c r="Q287" s="274"/>
      <c r="R287" s="274"/>
      <c r="S287" s="274"/>
      <c r="T287" s="275"/>
      <c r="U287" s="16"/>
      <c r="V287" s="16"/>
      <c r="W287" s="16"/>
      <c r="X287" s="16"/>
      <c r="Y287" s="16"/>
      <c r="Z287" s="16"/>
      <c r="AA287" s="16"/>
      <c r="AB287" s="16"/>
      <c r="AC287" s="16"/>
      <c r="AD287" s="16"/>
      <c r="AE287" s="16"/>
      <c r="AT287" s="276" t="s">
        <v>143</v>
      </c>
      <c r="AU287" s="276" t="s">
        <v>90</v>
      </c>
      <c r="AV287" s="16" t="s">
        <v>160</v>
      </c>
      <c r="AW287" s="16" t="s">
        <v>34</v>
      </c>
      <c r="AX287" s="16" t="s">
        <v>80</v>
      </c>
      <c r="AY287" s="276" t="s">
        <v>135</v>
      </c>
    </row>
    <row r="288" s="15" customFormat="1">
      <c r="A288" s="15"/>
      <c r="B288" s="255"/>
      <c r="C288" s="256"/>
      <c r="D288" s="235" t="s">
        <v>143</v>
      </c>
      <c r="E288" s="257" t="s">
        <v>1</v>
      </c>
      <c r="F288" s="258" t="s">
        <v>150</v>
      </c>
      <c r="G288" s="256"/>
      <c r="H288" s="259">
        <v>143.15000000000001</v>
      </c>
      <c r="I288" s="260"/>
      <c r="J288" s="256"/>
      <c r="K288" s="256"/>
      <c r="L288" s="261"/>
      <c r="M288" s="262"/>
      <c r="N288" s="263"/>
      <c r="O288" s="263"/>
      <c r="P288" s="263"/>
      <c r="Q288" s="263"/>
      <c r="R288" s="263"/>
      <c r="S288" s="263"/>
      <c r="T288" s="264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65" t="s">
        <v>143</v>
      </c>
      <c r="AU288" s="265" t="s">
        <v>90</v>
      </c>
      <c r="AV288" s="15" t="s">
        <v>141</v>
      </c>
      <c r="AW288" s="15" t="s">
        <v>34</v>
      </c>
      <c r="AX288" s="15" t="s">
        <v>88</v>
      </c>
      <c r="AY288" s="265" t="s">
        <v>135</v>
      </c>
    </row>
    <row r="289" s="2" customFormat="1" ht="24.15" customHeight="1">
      <c r="A289" s="39"/>
      <c r="B289" s="40"/>
      <c r="C289" s="220" t="s">
        <v>269</v>
      </c>
      <c r="D289" s="220" t="s">
        <v>138</v>
      </c>
      <c r="E289" s="221" t="s">
        <v>270</v>
      </c>
      <c r="F289" s="222" t="s">
        <v>271</v>
      </c>
      <c r="G289" s="223" t="s">
        <v>272</v>
      </c>
      <c r="H289" s="224">
        <v>107.75</v>
      </c>
      <c r="I289" s="225"/>
      <c r="J289" s="226">
        <f>ROUND(I289*H289,2)</f>
        <v>0</v>
      </c>
      <c r="K289" s="222" t="s">
        <v>1</v>
      </c>
      <c r="L289" s="45"/>
      <c r="M289" s="227" t="s">
        <v>1</v>
      </c>
      <c r="N289" s="228" t="s">
        <v>45</v>
      </c>
      <c r="O289" s="92"/>
      <c r="P289" s="229">
        <f>O289*H289</f>
        <v>0</v>
      </c>
      <c r="Q289" s="229">
        <v>0.01162</v>
      </c>
      <c r="R289" s="229">
        <f>Q289*H289</f>
        <v>1.2520549999999999</v>
      </c>
      <c r="S289" s="229">
        <v>0</v>
      </c>
      <c r="T289" s="230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31" t="s">
        <v>141</v>
      </c>
      <c r="AT289" s="231" t="s">
        <v>138</v>
      </c>
      <c r="AU289" s="231" t="s">
        <v>90</v>
      </c>
      <c r="AY289" s="18" t="s">
        <v>135</v>
      </c>
      <c r="BE289" s="232">
        <f>IF(N289="základní",J289,0)</f>
        <v>0</v>
      </c>
      <c r="BF289" s="232">
        <f>IF(N289="snížená",J289,0)</f>
        <v>0</v>
      </c>
      <c r="BG289" s="232">
        <f>IF(N289="zákl. přenesená",J289,0)</f>
        <v>0</v>
      </c>
      <c r="BH289" s="232">
        <f>IF(N289="sníž. přenesená",J289,0)</f>
        <v>0</v>
      </c>
      <c r="BI289" s="232">
        <f>IF(N289="nulová",J289,0)</f>
        <v>0</v>
      </c>
      <c r="BJ289" s="18" t="s">
        <v>88</v>
      </c>
      <c r="BK289" s="232">
        <f>ROUND(I289*H289,2)</f>
        <v>0</v>
      </c>
      <c r="BL289" s="18" t="s">
        <v>141</v>
      </c>
      <c r="BM289" s="231" t="s">
        <v>273</v>
      </c>
    </row>
    <row r="290" s="13" customFormat="1">
      <c r="A290" s="13"/>
      <c r="B290" s="233"/>
      <c r="C290" s="234"/>
      <c r="D290" s="235" t="s">
        <v>143</v>
      </c>
      <c r="E290" s="236" t="s">
        <v>1</v>
      </c>
      <c r="F290" s="237" t="s">
        <v>144</v>
      </c>
      <c r="G290" s="234"/>
      <c r="H290" s="236" t="s">
        <v>1</v>
      </c>
      <c r="I290" s="238"/>
      <c r="J290" s="234"/>
      <c r="K290" s="234"/>
      <c r="L290" s="239"/>
      <c r="M290" s="240"/>
      <c r="N290" s="241"/>
      <c r="O290" s="241"/>
      <c r="P290" s="241"/>
      <c r="Q290" s="241"/>
      <c r="R290" s="241"/>
      <c r="S290" s="241"/>
      <c r="T290" s="242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3" t="s">
        <v>143</v>
      </c>
      <c r="AU290" s="243" t="s">
        <v>90</v>
      </c>
      <c r="AV290" s="13" t="s">
        <v>88</v>
      </c>
      <c r="AW290" s="13" t="s">
        <v>34</v>
      </c>
      <c r="AX290" s="13" t="s">
        <v>80</v>
      </c>
      <c r="AY290" s="243" t="s">
        <v>135</v>
      </c>
    </row>
    <row r="291" s="13" customFormat="1">
      <c r="A291" s="13"/>
      <c r="B291" s="233"/>
      <c r="C291" s="234"/>
      <c r="D291" s="235" t="s">
        <v>143</v>
      </c>
      <c r="E291" s="236" t="s">
        <v>1</v>
      </c>
      <c r="F291" s="237" t="s">
        <v>253</v>
      </c>
      <c r="G291" s="234"/>
      <c r="H291" s="236" t="s">
        <v>1</v>
      </c>
      <c r="I291" s="238"/>
      <c r="J291" s="234"/>
      <c r="K291" s="234"/>
      <c r="L291" s="239"/>
      <c r="M291" s="240"/>
      <c r="N291" s="241"/>
      <c r="O291" s="241"/>
      <c r="P291" s="241"/>
      <c r="Q291" s="241"/>
      <c r="R291" s="241"/>
      <c r="S291" s="241"/>
      <c r="T291" s="242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3" t="s">
        <v>143</v>
      </c>
      <c r="AU291" s="243" t="s">
        <v>90</v>
      </c>
      <c r="AV291" s="13" t="s">
        <v>88</v>
      </c>
      <c r="AW291" s="13" t="s">
        <v>34</v>
      </c>
      <c r="AX291" s="13" t="s">
        <v>80</v>
      </c>
      <c r="AY291" s="243" t="s">
        <v>135</v>
      </c>
    </row>
    <row r="292" s="14" customFormat="1">
      <c r="A292" s="14"/>
      <c r="B292" s="244"/>
      <c r="C292" s="245"/>
      <c r="D292" s="235" t="s">
        <v>143</v>
      </c>
      <c r="E292" s="246" t="s">
        <v>1</v>
      </c>
      <c r="F292" s="247" t="s">
        <v>254</v>
      </c>
      <c r="G292" s="245"/>
      <c r="H292" s="248">
        <v>3.5</v>
      </c>
      <c r="I292" s="249"/>
      <c r="J292" s="245"/>
      <c r="K292" s="245"/>
      <c r="L292" s="250"/>
      <c r="M292" s="251"/>
      <c r="N292" s="252"/>
      <c r="O292" s="252"/>
      <c r="P292" s="252"/>
      <c r="Q292" s="252"/>
      <c r="R292" s="252"/>
      <c r="S292" s="252"/>
      <c r="T292" s="253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4" t="s">
        <v>143</v>
      </c>
      <c r="AU292" s="254" t="s">
        <v>90</v>
      </c>
      <c r="AV292" s="14" t="s">
        <v>90</v>
      </c>
      <c r="AW292" s="14" t="s">
        <v>34</v>
      </c>
      <c r="AX292" s="14" t="s">
        <v>80</v>
      </c>
      <c r="AY292" s="254" t="s">
        <v>135</v>
      </c>
    </row>
    <row r="293" s="14" customFormat="1">
      <c r="A293" s="14"/>
      <c r="B293" s="244"/>
      <c r="C293" s="245"/>
      <c r="D293" s="235" t="s">
        <v>143</v>
      </c>
      <c r="E293" s="246" t="s">
        <v>1</v>
      </c>
      <c r="F293" s="247" t="s">
        <v>255</v>
      </c>
      <c r="G293" s="245"/>
      <c r="H293" s="248">
        <v>2.5</v>
      </c>
      <c r="I293" s="249"/>
      <c r="J293" s="245"/>
      <c r="K293" s="245"/>
      <c r="L293" s="250"/>
      <c r="M293" s="251"/>
      <c r="N293" s="252"/>
      <c r="O293" s="252"/>
      <c r="P293" s="252"/>
      <c r="Q293" s="252"/>
      <c r="R293" s="252"/>
      <c r="S293" s="252"/>
      <c r="T293" s="253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4" t="s">
        <v>143</v>
      </c>
      <c r="AU293" s="254" t="s">
        <v>90</v>
      </c>
      <c r="AV293" s="14" t="s">
        <v>90</v>
      </c>
      <c r="AW293" s="14" t="s">
        <v>34</v>
      </c>
      <c r="AX293" s="14" t="s">
        <v>80</v>
      </c>
      <c r="AY293" s="254" t="s">
        <v>135</v>
      </c>
    </row>
    <row r="294" s="14" customFormat="1">
      <c r="A294" s="14"/>
      <c r="B294" s="244"/>
      <c r="C294" s="245"/>
      <c r="D294" s="235" t="s">
        <v>143</v>
      </c>
      <c r="E294" s="246" t="s">
        <v>1</v>
      </c>
      <c r="F294" s="247" t="s">
        <v>256</v>
      </c>
      <c r="G294" s="245"/>
      <c r="H294" s="248">
        <v>5.25</v>
      </c>
      <c r="I294" s="249"/>
      <c r="J294" s="245"/>
      <c r="K294" s="245"/>
      <c r="L294" s="250"/>
      <c r="M294" s="251"/>
      <c r="N294" s="252"/>
      <c r="O294" s="252"/>
      <c r="P294" s="252"/>
      <c r="Q294" s="252"/>
      <c r="R294" s="252"/>
      <c r="S294" s="252"/>
      <c r="T294" s="253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4" t="s">
        <v>143</v>
      </c>
      <c r="AU294" s="254" t="s">
        <v>90</v>
      </c>
      <c r="AV294" s="14" t="s">
        <v>90</v>
      </c>
      <c r="AW294" s="14" t="s">
        <v>34</v>
      </c>
      <c r="AX294" s="14" t="s">
        <v>80</v>
      </c>
      <c r="AY294" s="254" t="s">
        <v>135</v>
      </c>
    </row>
    <row r="295" s="14" customFormat="1">
      <c r="A295" s="14"/>
      <c r="B295" s="244"/>
      <c r="C295" s="245"/>
      <c r="D295" s="235" t="s">
        <v>143</v>
      </c>
      <c r="E295" s="246" t="s">
        <v>1</v>
      </c>
      <c r="F295" s="247" t="s">
        <v>257</v>
      </c>
      <c r="G295" s="245"/>
      <c r="H295" s="248">
        <v>4</v>
      </c>
      <c r="I295" s="249"/>
      <c r="J295" s="245"/>
      <c r="K295" s="245"/>
      <c r="L295" s="250"/>
      <c r="M295" s="251"/>
      <c r="N295" s="252"/>
      <c r="O295" s="252"/>
      <c r="P295" s="252"/>
      <c r="Q295" s="252"/>
      <c r="R295" s="252"/>
      <c r="S295" s="252"/>
      <c r="T295" s="253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4" t="s">
        <v>143</v>
      </c>
      <c r="AU295" s="254" t="s">
        <v>90</v>
      </c>
      <c r="AV295" s="14" t="s">
        <v>90</v>
      </c>
      <c r="AW295" s="14" t="s">
        <v>34</v>
      </c>
      <c r="AX295" s="14" t="s">
        <v>80</v>
      </c>
      <c r="AY295" s="254" t="s">
        <v>135</v>
      </c>
    </row>
    <row r="296" s="14" customFormat="1">
      <c r="A296" s="14"/>
      <c r="B296" s="244"/>
      <c r="C296" s="245"/>
      <c r="D296" s="235" t="s">
        <v>143</v>
      </c>
      <c r="E296" s="246" t="s">
        <v>1</v>
      </c>
      <c r="F296" s="247" t="s">
        <v>258</v>
      </c>
      <c r="G296" s="245"/>
      <c r="H296" s="248">
        <v>6.5</v>
      </c>
      <c r="I296" s="249"/>
      <c r="J296" s="245"/>
      <c r="K296" s="245"/>
      <c r="L296" s="250"/>
      <c r="M296" s="251"/>
      <c r="N296" s="252"/>
      <c r="O296" s="252"/>
      <c r="P296" s="252"/>
      <c r="Q296" s="252"/>
      <c r="R296" s="252"/>
      <c r="S296" s="252"/>
      <c r="T296" s="253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4" t="s">
        <v>143</v>
      </c>
      <c r="AU296" s="254" t="s">
        <v>90</v>
      </c>
      <c r="AV296" s="14" t="s">
        <v>90</v>
      </c>
      <c r="AW296" s="14" t="s">
        <v>34</v>
      </c>
      <c r="AX296" s="14" t="s">
        <v>80</v>
      </c>
      <c r="AY296" s="254" t="s">
        <v>135</v>
      </c>
    </row>
    <row r="297" s="14" customFormat="1">
      <c r="A297" s="14"/>
      <c r="B297" s="244"/>
      <c r="C297" s="245"/>
      <c r="D297" s="235" t="s">
        <v>143</v>
      </c>
      <c r="E297" s="246" t="s">
        <v>1</v>
      </c>
      <c r="F297" s="247" t="s">
        <v>259</v>
      </c>
      <c r="G297" s="245"/>
      <c r="H297" s="248">
        <v>9</v>
      </c>
      <c r="I297" s="249"/>
      <c r="J297" s="245"/>
      <c r="K297" s="245"/>
      <c r="L297" s="250"/>
      <c r="M297" s="251"/>
      <c r="N297" s="252"/>
      <c r="O297" s="252"/>
      <c r="P297" s="252"/>
      <c r="Q297" s="252"/>
      <c r="R297" s="252"/>
      <c r="S297" s="252"/>
      <c r="T297" s="253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4" t="s">
        <v>143</v>
      </c>
      <c r="AU297" s="254" t="s">
        <v>90</v>
      </c>
      <c r="AV297" s="14" t="s">
        <v>90</v>
      </c>
      <c r="AW297" s="14" t="s">
        <v>34</v>
      </c>
      <c r="AX297" s="14" t="s">
        <v>80</v>
      </c>
      <c r="AY297" s="254" t="s">
        <v>135</v>
      </c>
    </row>
    <row r="298" s="14" customFormat="1">
      <c r="A298" s="14"/>
      <c r="B298" s="244"/>
      <c r="C298" s="245"/>
      <c r="D298" s="235" t="s">
        <v>143</v>
      </c>
      <c r="E298" s="246" t="s">
        <v>1</v>
      </c>
      <c r="F298" s="247" t="s">
        <v>260</v>
      </c>
      <c r="G298" s="245"/>
      <c r="H298" s="248">
        <v>6.5</v>
      </c>
      <c r="I298" s="249"/>
      <c r="J298" s="245"/>
      <c r="K298" s="245"/>
      <c r="L298" s="250"/>
      <c r="M298" s="251"/>
      <c r="N298" s="252"/>
      <c r="O298" s="252"/>
      <c r="P298" s="252"/>
      <c r="Q298" s="252"/>
      <c r="R298" s="252"/>
      <c r="S298" s="252"/>
      <c r="T298" s="253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4" t="s">
        <v>143</v>
      </c>
      <c r="AU298" s="254" t="s">
        <v>90</v>
      </c>
      <c r="AV298" s="14" t="s">
        <v>90</v>
      </c>
      <c r="AW298" s="14" t="s">
        <v>34</v>
      </c>
      <c r="AX298" s="14" t="s">
        <v>80</v>
      </c>
      <c r="AY298" s="254" t="s">
        <v>135</v>
      </c>
    </row>
    <row r="299" s="14" customFormat="1">
      <c r="A299" s="14"/>
      <c r="B299" s="244"/>
      <c r="C299" s="245"/>
      <c r="D299" s="235" t="s">
        <v>143</v>
      </c>
      <c r="E299" s="246" t="s">
        <v>1</v>
      </c>
      <c r="F299" s="247" t="s">
        <v>261</v>
      </c>
      <c r="G299" s="245"/>
      <c r="H299" s="248">
        <v>3.5</v>
      </c>
      <c r="I299" s="249"/>
      <c r="J299" s="245"/>
      <c r="K299" s="245"/>
      <c r="L299" s="250"/>
      <c r="M299" s="251"/>
      <c r="N299" s="252"/>
      <c r="O299" s="252"/>
      <c r="P299" s="252"/>
      <c r="Q299" s="252"/>
      <c r="R299" s="252"/>
      <c r="S299" s="252"/>
      <c r="T299" s="253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4" t="s">
        <v>143</v>
      </c>
      <c r="AU299" s="254" t="s">
        <v>90</v>
      </c>
      <c r="AV299" s="14" t="s">
        <v>90</v>
      </c>
      <c r="AW299" s="14" t="s">
        <v>34</v>
      </c>
      <c r="AX299" s="14" t="s">
        <v>80</v>
      </c>
      <c r="AY299" s="254" t="s">
        <v>135</v>
      </c>
    </row>
    <row r="300" s="14" customFormat="1">
      <c r="A300" s="14"/>
      <c r="B300" s="244"/>
      <c r="C300" s="245"/>
      <c r="D300" s="235" t="s">
        <v>143</v>
      </c>
      <c r="E300" s="246" t="s">
        <v>1</v>
      </c>
      <c r="F300" s="247" t="s">
        <v>262</v>
      </c>
      <c r="G300" s="245"/>
      <c r="H300" s="248">
        <v>18.5</v>
      </c>
      <c r="I300" s="249"/>
      <c r="J300" s="245"/>
      <c r="K300" s="245"/>
      <c r="L300" s="250"/>
      <c r="M300" s="251"/>
      <c r="N300" s="252"/>
      <c r="O300" s="252"/>
      <c r="P300" s="252"/>
      <c r="Q300" s="252"/>
      <c r="R300" s="252"/>
      <c r="S300" s="252"/>
      <c r="T300" s="253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4" t="s">
        <v>143</v>
      </c>
      <c r="AU300" s="254" t="s">
        <v>90</v>
      </c>
      <c r="AV300" s="14" t="s">
        <v>90</v>
      </c>
      <c r="AW300" s="14" t="s">
        <v>34</v>
      </c>
      <c r="AX300" s="14" t="s">
        <v>80</v>
      </c>
      <c r="AY300" s="254" t="s">
        <v>135</v>
      </c>
    </row>
    <row r="301" s="14" customFormat="1">
      <c r="A301" s="14"/>
      <c r="B301" s="244"/>
      <c r="C301" s="245"/>
      <c r="D301" s="235" t="s">
        <v>143</v>
      </c>
      <c r="E301" s="246" t="s">
        <v>1</v>
      </c>
      <c r="F301" s="247" t="s">
        <v>263</v>
      </c>
      <c r="G301" s="245"/>
      <c r="H301" s="248">
        <v>8.5</v>
      </c>
      <c r="I301" s="249"/>
      <c r="J301" s="245"/>
      <c r="K301" s="245"/>
      <c r="L301" s="250"/>
      <c r="M301" s="251"/>
      <c r="N301" s="252"/>
      <c r="O301" s="252"/>
      <c r="P301" s="252"/>
      <c r="Q301" s="252"/>
      <c r="R301" s="252"/>
      <c r="S301" s="252"/>
      <c r="T301" s="253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4" t="s">
        <v>143</v>
      </c>
      <c r="AU301" s="254" t="s">
        <v>90</v>
      </c>
      <c r="AV301" s="14" t="s">
        <v>90</v>
      </c>
      <c r="AW301" s="14" t="s">
        <v>34</v>
      </c>
      <c r="AX301" s="14" t="s">
        <v>80</v>
      </c>
      <c r="AY301" s="254" t="s">
        <v>135</v>
      </c>
    </row>
    <row r="302" s="14" customFormat="1">
      <c r="A302" s="14"/>
      <c r="B302" s="244"/>
      <c r="C302" s="245"/>
      <c r="D302" s="235" t="s">
        <v>143</v>
      </c>
      <c r="E302" s="246" t="s">
        <v>1</v>
      </c>
      <c r="F302" s="247" t="s">
        <v>264</v>
      </c>
      <c r="G302" s="245"/>
      <c r="H302" s="248">
        <v>16</v>
      </c>
      <c r="I302" s="249"/>
      <c r="J302" s="245"/>
      <c r="K302" s="245"/>
      <c r="L302" s="250"/>
      <c r="M302" s="251"/>
      <c r="N302" s="252"/>
      <c r="O302" s="252"/>
      <c r="P302" s="252"/>
      <c r="Q302" s="252"/>
      <c r="R302" s="252"/>
      <c r="S302" s="252"/>
      <c r="T302" s="253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4" t="s">
        <v>143</v>
      </c>
      <c r="AU302" s="254" t="s">
        <v>90</v>
      </c>
      <c r="AV302" s="14" t="s">
        <v>90</v>
      </c>
      <c r="AW302" s="14" t="s">
        <v>34</v>
      </c>
      <c r="AX302" s="14" t="s">
        <v>80</v>
      </c>
      <c r="AY302" s="254" t="s">
        <v>135</v>
      </c>
    </row>
    <row r="303" s="14" customFormat="1">
      <c r="A303" s="14"/>
      <c r="B303" s="244"/>
      <c r="C303" s="245"/>
      <c r="D303" s="235" t="s">
        <v>143</v>
      </c>
      <c r="E303" s="246" t="s">
        <v>1</v>
      </c>
      <c r="F303" s="247" t="s">
        <v>265</v>
      </c>
      <c r="G303" s="245"/>
      <c r="H303" s="248">
        <v>4</v>
      </c>
      <c r="I303" s="249"/>
      <c r="J303" s="245"/>
      <c r="K303" s="245"/>
      <c r="L303" s="250"/>
      <c r="M303" s="251"/>
      <c r="N303" s="252"/>
      <c r="O303" s="252"/>
      <c r="P303" s="252"/>
      <c r="Q303" s="252"/>
      <c r="R303" s="252"/>
      <c r="S303" s="252"/>
      <c r="T303" s="253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4" t="s">
        <v>143</v>
      </c>
      <c r="AU303" s="254" t="s">
        <v>90</v>
      </c>
      <c r="AV303" s="14" t="s">
        <v>90</v>
      </c>
      <c r="AW303" s="14" t="s">
        <v>34</v>
      </c>
      <c r="AX303" s="14" t="s">
        <v>80</v>
      </c>
      <c r="AY303" s="254" t="s">
        <v>135</v>
      </c>
    </row>
    <row r="304" s="14" customFormat="1">
      <c r="A304" s="14"/>
      <c r="B304" s="244"/>
      <c r="C304" s="245"/>
      <c r="D304" s="235" t="s">
        <v>143</v>
      </c>
      <c r="E304" s="246" t="s">
        <v>1</v>
      </c>
      <c r="F304" s="247" t="s">
        <v>266</v>
      </c>
      <c r="G304" s="245"/>
      <c r="H304" s="248">
        <v>5</v>
      </c>
      <c r="I304" s="249"/>
      <c r="J304" s="245"/>
      <c r="K304" s="245"/>
      <c r="L304" s="250"/>
      <c r="M304" s="251"/>
      <c r="N304" s="252"/>
      <c r="O304" s="252"/>
      <c r="P304" s="252"/>
      <c r="Q304" s="252"/>
      <c r="R304" s="252"/>
      <c r="S304" s="252"/>
      <c r="T304" s="253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4" t="s">
        <v>143</v>
      </c>
      <c r="AU304" s="254" t="s">
        <v>90</v>
      </c>
      <c r="AV304" s="14" t="s">
        <v>90</v>
      </c>
      <c r="AW304" s="14" t="s">
        <v>34</v>
      </c>
      <c r="AX304" s="14" t="s">
        <v>80</v>
      </c>
      <c r="AY304" s="254" t="s">
        <v>135</v>
      </c>
    </row>
    <row r="305" s="14" customFormat="1">
      <c r="A305" s="14"/>
      <c r="B305" s="244"/>
      <c r="C305" s="245"/>
      <c r="D305" s="235" t="s">
        <v>143</v>
      </c>
      <c r="E305" s="246" t="s">
        <v>1</v>
      </c>
      <c r="F305" s="247" t="s">
        <v>267</v>
      </c>
      <c r="G305" s="245"/>
      <c r="H305" s="248">
        <v>12</v>
      </c>
      <c r="I305" s="249"/>
      <c r="J305" s="245"/>
      <c r="K305" s="245"/>
      <c r="L305" s="250"/>
      <c r="M305" s="251"/>
      <c r="N305" s="252"/>
      <c r="O305" s="252"/>
      <c r="P305" s="252"/>
      <c r="Q305" s="252"/>
      <c r="R305" s="252"/>
      <c r="S305" s="252"/>
      <c r="T305" s="253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4" t="s">
        <v>143</v>
      </c>
      <c r="AU305" s="254" t="s">
        <v>90</v>
      </c>
      <c r="AV305" s="14" t="s">
        <v>90</v>
      </c>
      <c r="AW305" s="14" t="s">
        <v>34</v>
      </c>
      <c r="AX305" s="14" t="s">
        <v>80</v>
      </c>
      <c r="AY305" s="254" t="s">
        <v>135</v>
      </c>
    </row>
    <row r="306" s="14" customFormat="1">
      <c r="A306" s="14"/>
      <c r="B306" s="244"/>
      <c r="C306" s="245"/>
      <c r="D306" s="235" t="s">
        <v>143</v>
      </c>
      <c r="E306" s="246" t="s">
        <v>1</v>
      </c>
      <c r="F306" s="247" t="s">
        <v>268</v>
      </c>
      <c r="G306" s="245"/>
      <c r="H306" s="248">
        <v>3</v>
      </c>
      <c r="I306" s="249"/>
      <c r="J306" s="245"/>
      <c r="K306" s="245"/>
      <c r="L306" s="250"/>
      <c r="M306" s="251"/>
      <c r="N306" s="252"/>
      <c r="O306" s="252"/>
      <c r="P306" s="252"/>
      <c r="Q306" s="252"/>
      <c r="R306" s="252"/>
      <c r="S306" s="252"/>
      <c r="T306" s="253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4" t="s">
        <v>143</v>
      </c>
      <c r="AU306" s="254" t="s">
        <v>90</v>
      </c>
      <c r="AV306" s="14" t="s">
        <v>90</v>
      </c>
      <c r="AW306" s="14" t="s">
        <v>34</v>
      </c>
      <c r="AX306" s="14" t="s">
        <v>80</v>
      </c>
      <c r="AY306" s="254" t="s">
        <v>135</v>
      </c>
    </row>
    <row r="307" s="15" customFormat="1">
      <c r="A307" s="15"/>
      <c r="B307" s="255"/>
      <c r="C307" s="256"/>
      <c r="D307" s="235" t="s">
        <v>143</v>
      </c>
      <c r="E307" s="257" t="s">
        <v>1</v>
      </c>
      <c r="F307" s="258" t="s">
        <v>150</v>
      </c>
      <c r="G307" s="256"/>
      <c r="H307" s="259">
        <v>107.75</v>
      </c>
      <c r="I307" s="260"/>
      <c r="J307" s="256"/>
      <c r="K307" s="256"/>
      <c r="L307" s="261"/>
      <c r="M307" s="262"/>
      <c r="N307" s="263"/>
      <c r="O307" s="263"/>
      <c r="P307" s="263"/>
      <c r="Q307" s="263"/>
      <c r="R307" s="263"/>
      <c r="S307" s="263"/>
      <c r="T307" s="264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65" t="s">
        <v>143</v>
      </c>
      <c r="AU307" s="265" t="s">
        <v>90</v>
      </c>
      <c r="AV307" s="15" t="s">
        <v>141</v>
      </c>
      <c r="AW307" s="15" t="s">
        <v>34</v>
      </c>
      <c r="AX307" s="15" t="s">
        <v>88</v>
      </c>
      <c r="AY307" s="265" t="s">
        <v>135</v>
      </c>
    </row>
    <row r="308" s="2" customFormat="1" ht="24.15" customHeight="1">
      <c r="A308" s="39"/>
      <c r="B308" s="40"/>
      <c r="C308" s="220" t="s">
        <v>274</v>
      </c>
      <c r="D308" s="220" t="s">
        <v>138</v>
      </c>
      <c r="E308" s="221" t="s">
        <v>275</v>
      </c>
      <c r="F308" s="222" t="s">
        <v>276</v>
      </c>
      <c r="G308" s="223" t="s">
        <v>272</v>
      </c>
      <c r="H308" s="224">
        <v>35.399999999999999</v>
      </c>
      <c r="I308" s="225"/>
      <c r="J308" s="226">
        <f>ROUND(I308*H308,2)</f>
        <v>0</v>
      </c>
      <c r="K308" s="222" t="s">
        <v>1</v>
      </c>
      <c r="L308" s="45"/>
      <c r="M308" s="227" t="s">
        <v>1</v>
      </c>
      <c r="N308" s="228" t="s">
        <v>45</v>
      </c>
      <c r="O308" s="92"/>
      <c r="P308" s="229">
        <f>O308*H308</f>
        <v>0</v>
      </c>
      <c r="Q308" s="229">
        <v>0.01162</v>
      </c>
      <c r="R308" s="229">
        <f>Q308*H308</f>
        <v>0.41134799999999999</v>
      </c>
      <c r="S308" s="229">
        <v>0</v>
      </c>
      <c r="T308" s="230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31" t="s">
        <v>141</v>
      </c>
      <c r="AT308" s="231" t="s">
        <v>138</v>
      </c>
      <c r="AU308" s="231" t="s">
        <v>90</v>
      </c>
      <c r="AY308" s="18" t="s">
        <v>135</v>
      </c>
      <c r="BE308" s="232">
        <f>IF(N308="základní",J308,0)</f>
        <v>0</v>
      </c>
      <c r="BF308" s="232">
        <f>IF(N308="snížená",J308,0)</f>
        <v>0</v>
      </c>
      <c r="BG308" s="232">
        <f>IF(N308="zákl. přenesená",J308,0)</f>
        <v>0</v>
      </c>
      <c r="BH308" s="232">
        <f>IF(N308="sníž. přenesená",J308,0)</f>
        <v>0</v>
      </c>
      <c r="BI308" s="232">
        <f>IF(N308="nulová",J308,0)</f>
        <v>0</v>
      </c>
      <c r="BJ308" s="18" t="s">
        <v>88</v>
      </c>
      <c r="BK308" s="232">
        <f>ROUND(I308*H308,2)</f>
        <v>0</v>
      </c>
      <c r="BL308" s="18" t="s">
        <v>141</v>
      </c>
      <c r="BM308" s="231" t="s">
        <v>277</v>
      </c>
    </row>
    <row r="309" s="13" customFormat="1">
      <c r="A309" s="13"/>
      <c r="B309" s="233"/>
      <c r="C309" s="234"/>
      <c r="D309" s="235" t="s">
        <v>143</v>
      </c>
      <c r="E309" s="236" t="s">
        <v>1</v>
      </c>
      <c r="F309" s="237" t="s">
        <v>144</v>
      </c>
      <c r="G309" s="234"/>
      <c r="H309" s="236" t="s">
        <v>1</v>
      </c>
      <c r="I309" s="238"/>
      <c r="J309" s="234"/>
      <c r="K309" s="234"/>
      <c r="L309" s="239"/>
      <c r="M309" s="240"/>
      <c r="N309" s="241"/>
      <c r="O309" s="241"/>
      <c r="P309" s="241"/>
      <c r="Q309" s="241"/>
      <c r="R309" s="241"/>
      <c r="S309" s="241"/>
      <c r="T309" s="242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3" t="s">
        <v>143</v>
      </c>
      <c r="AU309" s="243" t="s">
        <v>90</v>
      </c>
      <c r="AV309" s="13" t="s">
        <v>88</v>
      </c>
      <c r="AW309" s="13" t="s">
        <v>34</v>
      </c>
      <c r="AX309" s="13" t="s">
        <v>80</v>
      </c>
      <c r="AY309" s="243" t="s">
        <v>135</v>
      </c>
    </row>
    <row r="310" s="13" customFormat="1">
      <c r="A310" s="13"/>
      <c r="B310" s="233"/>
      <c r="C310" s="234"/>
      <c r="D310" s="235" t="s">
        <v>143</v>
      </c>
      <c r="E310" s="236" t="s">
        <v>1</v>
      </c>
      <c r="F310" s="237" t="s">
        <v>240</v>
      </c>
      <c r="G310" s="234"/>
      <c r="H310" s="236" t="s">
        <v>1</v>
      </c>
      <c r="I310" s="238"/>
      <c r="J310" s="234"/>
      <c r="K310" s="234"/>
      <c r="L310" s="239"/>
      <c r="M310" s="240"/>
      <c r="N310" s="241"/>
      <c r="O310" s="241"/>
      <c r="P310" s="241"/>
      <c r="Q310" s="241"/>
      <c r="R310" s="241"/>
      <c r="S310" s="241"/>
      <c r="T310" s="242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3" t="s">
        <v>143</v>
      </c>
      <c r="AU310" s="243" t="s">
        <v>90</v>
      </c>
      <c r="AV310" s="13" t="s">
        <v>88</v>
      </c>
      <c r="AW310" s="13" t="s">
        <v>34</v>
      </c>
      <c r="AX310" s="13" t="s">
        <v>80</v>
      </c>
      <c r="AY310" s="243" t="s">
        <v>135</v>
      </c>
    </row>
    <row r="311" s="14" customFormat="1">
      <c r="A311" s="14"/>
      <c r="B311" s="244"/>
      <c r="C311" s="245"/>
      <c r="D311" s="235" t="s">
        <v>143</v>
      </c>
      <c r="E311" s="246" t="s">
        <v>1</v>
      </c>
      <c r="F311" s="247" t="s">
        <v>241</v>
      </c>
      <c r="G311" s="245"/>
      <c r="H311" s="248">
        <v>1.3999999999999999</v>
      </c>
      <c r="I311" s="249"/>
      <c r="J311" s="245"/>
      <c r="K311" s="245"/>
      <c r="L311" s="250"/>
      <c r="M311" s="251"/>
      <c r="N311" s="252"/>
      <c r="O311" s="252"/>
      <c r="P311" s="252"/>
      <c r="Q311" s="252"/>
      <c r="R311" s="252"/>
      <c r="S311" s="252"/>
      <c r="T311" s="253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4" t="s">
        <v>143</v>
      </c>
      <c r="AU311" s="254" t="s">
        <v>90</v>
      </c>
      <c r="AV311" s="14" t="s">
        <v>90</v>
      </c>
      <c r="AW311" s="14" t="s">
        <v>34</v>
      </c>
      <c r="AX311" s="14" t="s">
        <v>80</v>
      </c>
      <c r="AY311" s="254" t="s">
        <v>135</v>
      </c>
    </row>
    <row r="312" s="14" customFormat="1">
      <c r="A312" s="14"/>
      <c r="B312" s="244"/>
      <c r="C312" s="245"/>
      <c r="D312" s="235" t="s">
        <v>143</v>
      </c>
      <c r="E312" s="246" t="s">
        <v>1</v>
      </c>
      <c r="F312" s="247" t="s">
        <v>242</v>
      </c>
      <c r="G312" s="245"/>
      <c r="H312" s="248">
        <v>0.5</v>
      </c>
      <c r="I312" s="249"/>
      <c r="J312" s="245"/>
      <c r="K312" s="245"/>
      <c r="L312" s="250"/>
      <c r="M312" s="251"/>
      <c r="N312" s="252"/>
      <c r="O312" s="252"/>
      <c r="P312" s="252"/>
      <c r="Q312" s="252"/>
      <c r="R312" s="252"/>
      <c r="S312" s="252"/>
      <c r="T312" s="253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4" t="s">
        <v>143</v>
      </c>
      <c r="AU312" s="254" t="s">
        <v>90</v>
      </c>
      <c r="AV312" s="14" t="s">
        <v>90</v>
      </c>
      <c r="AW312" s="14" t="s">
        <v>34</v>
      </c>
      <c r="AX312" s="14" t="s">
        <v>80</v>
      </c>
      <c r="AY312" s="254" t="s">
        <v>135</v>
      </c>
    </row>
    <row r="313" s="14" customFormat="1">
      <c r="A313" s="14"/>
      <c r="B313" s="244"/>
      <c r="C313" s="245"/>
      <c r="D313" s="235" t="s">
        <v>143</v>
      </c>
      <c r="E313" s="246" t="s">
        <v>1</v>
      </c>
      <c r="F313" s="247" t="s">
        <v>243</v>
      </c>
      <c r="G313" s="245"/>
      <c r="H313" s="248">
        <v>3.5</v>
      </c>
      <c r="I313" s="249"/>
      <c r="J313" s="245"/>
      <c r="K313" s="245"/>
      <c r="L313" s="250"/>
      <c r="M313" s="251"/>
      <c r="N313" s="252"/>
      <c r="O313" s="252"/>
      <c r="P313" s="252"/>
      <c r="Q313" s="252"/>
      <c r="R313" s="252"/>
      <c r="S313" s="252"/>
      <c r="T313" s="253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4" t="s">
        <v>143</v>
      </c>
      <c r="AU313" s="254" t="s">
        <v>90</v>
      </c>
      <c r="AV313" s="14" t="s">
        <v>90</v>
      </c>
      <c r="AW313" s="14" t="s">
        <v>34</v>
      </c>
      <c r="AX313" s="14" t="s">
        <v>80</v>
      </c>
      <c r="AY313" s="254" t="s">
        <v>135</v>
      </c>
    </row>
    <row r="314" s="14" customFormat="1">
      <c r="A314" s="14"/>
      <c r="B314" s="244"/>
      <c r="C314" s="245"/>
      <c r="D314" s="235" t="s">
        <v>143</v>
      </c>
      <c r="E314" s="246" t="s">
        <v>1</v>
      </c>
      <c r="F314" s="247" t="s">
        <v>244</v>
      </c>
      <c r="G314" s="245"/>
      <c r="H314" s="248">
        <v>0.5</v>
      </c>
      <c r="I314" s="249"/>
      <c r="J314" s="245"/>
      <c r="K314" s="245"/>
      <c r="L314" s="250"/>
      <c r="M314" s="251"/>
      <c r="N314" s="252"/>
      <c r="O314" s="252"/>
      <c r="P314" s="252"/>
      <c r="Q314" s="252"/>
      <c r="R314" s="252"/>
      <c r="S314" s="252"/>
      <c r="T314" s="253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4" t="s">
        <v>143</v>
      </c>
      <c r="AU314" s="254" t="s">
        <v>90</v>
      </c>
      <c r="AV314" s="14" t="s">
        <v>90</v>
      </c>
      <c r="AW314" s="14" t="s">
        <v>34</v>
      </c>
      <c r="AX314" s="14" t="s">
        <v>80</v>
      </c>
      <c r="AY314" s="254" t="s">
        <v>135</v>
      </c>
    </row>
    <row r="315" s="14" customFormat="1">
      <c r="A315" s="14"/>
      <c r="B315" s="244"/>
      <c r="C315" s="245"/>
      <c r="D315" s="235" t="s">
        <v>143</v>
      </c>
      <c r="E315" s="246" t="s">
        <v>1</v>
      </c>
      <c r="F315" s="247" t="s">
        <v>245</v>
      </c>
      <c r="G315" s="245"/>
      <c r="H315" s="248">
        <v>2</v>
      </c>
      <c r="I315" s="249"/>
      <c r="J315" s="245"/>
      <c r="K315" s="245"/>
      <c r="L315" s="250"/>
      <c r="M315" s="251"/>
      <c r="N315" s="252"/>
      <c r="O315" s="252"/>
      <c r="P315" s="252"/>
      <c r="Q315" s="252"/>
      <c r="R315" s="252"/>
      <c r="S315" s="252"/>
      <c r="T315" s="253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4" t="s">
        <v>143</v>
      </c>
      <c r="AU315" s="254" t="s">
        <v>90</v>
      </c>
      <c r="AV315" s="14" t="s">
        <v>90</v>
      </c>
      <c r="AW315" s="14" t="s">
        <v>34</v>
      </c>
      <c r="AX315" s="14" t="s">
        <v>80</v>
      </c>
      <c r="AY315" s="254" t="s">
        <v>135</v>
      </c>
    </row>
    <row r="316" s="14" customFormat="1">
      <c r="A316" s="14"/>
      <c r="B316" s="244"/>
      <c r="C316" s="245"/>
      <c r="D316" s="235" t="s">
        <v>143</v>
      </c>
      <c r="E316" s="246" t="s">
        <v>1</v>
      </c>
      <c r="F316" s="247" t="s">
        <v>246</v>
      </c>
      <c r="G316" s="245"/>
      <c r="H316" s="248">
        <v>8</v>
      </c>
      <c r="I316" s="249"/>
      <c r="J316" s="245"/>
      <c r="K316" s="245"/>
      <c r="L316" s="250"/>
      <c r="M316" s="251"/>
      <c r="N316" s="252"/>
      <c r="O316" s="252"/>
      <c r="P316" s="252"/>
      <c r="Q316" s="252"/>
      <c r="R316" s="252"/>
      <c r="S316" s="252"/>
      <c r="T316" s="253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4" t="s">
        <v>143</v>
      </c>
      <c r="AU316" s="254" t="s">
        <v>90</v>
      </c>
      <c r="AV316" s="14" t="s">
        <v>90</v>
      </c>
      <c r="AW316" s="14" t="s">
        <v>34</v>
      </c>
      <c r="AX316" s="14" t="s">
        <v>80</v>
      </c>
      <c r="AY316" s="254" t="s">
        <v>135</v>
      </c>
    </row>
    <row r="317" s="14" customFormat="1">
      <c r="A317" s="14"/>
      <c r="B317" s="244"/>
      <c r="C317" s="245"/>
      <c r="D317" s="235" t="s">
        <v>143</v>
      </c>
      <c r="E317" s="246" t="s">
        <v>1</v>
      </c>
      <c r="F317" s="247" t="s">
        <v>247</v>
      </c>
      <c r="G317" s="245"/>
      <c r="H317" s="248">
        <v>6.5</v>
      </c>
      <c r="I317" s="249"/>
      <c r="J317" s="245"/>
      <c r="K317" s="245"/>
      <c r="L317" s="250"/>
      <c r="M317" s="251"/>
      <c r="N317" s="252"/>
      <c r="O317" s="252"/>
      <c r="P317" s="252"/>
      <c r="Q317" s="252"/>
      <c r="R317" s="252"/>
      <c r="S317" s="252"/>
      <c r="T317" s="253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4" t="s">
        <v>143</v>
      </c>
      <c r="AU317" s="254" t="s">
        <v>90</v>
      </c>
      <c r="AV317" s="14" t="s">
        <v>90</v>
      </c>
      <c r="AW317" s="14" t="s">
        <v>34</v>
      </c>
      <c r="AX317" s="14" t="s">
        <v>80</v>
      </c>
      <c r="AY317" s="254" t="s">
        <v>135</v>
      </c>
    </row>
    <row r="318" s="14" customFormat="1">
      <c r="A318" s="14"/>
      <c r="B318" s="244"/>
      <c r="C318" s="245"/>
      <c r="D318" s="235" t="s">
        <v>143</v>
      </c>
      <c r="E318" s="246" t="s">
        <v>1</v>
      </c>
      <c r="F318" s="247" t="s">
        <v>248</v>
      </c>
      <c r="G318" s="245"/>
      <c r="H318" s="248">
        <v>0.5</v>
      </c>
      <c r="I318" s="249"/>
      <c r="J318" s="245"/>
      <c r="K318" s="245"/>
      <c r="L318" s="250"/>
      <c r="M318" s="251"/>
      <c r="N318" s="252"/>
      <c r="O318" s="252"/>
      <c r="P318" s="252"/>
      <c r="Q318" s="252"/>
      <c r="R318" s="252"/>
      <c r="S318" s="252"/>
      <c r="T318" s="253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4" t="s">
        <v>143</v>
      </c>
      <c r="AU318" s="254" t="s">
        <v>90</v>
      </c>
      <c r="AV318" s="14" t="s">
        <v>90</v>
      </c>
      <c r="AW318" s="14" t="s">
        <v>34</v>
      </c>
      <c r="AX318" s="14" t="s">
        <v>80</v>
      </c>
      <c r="AY318" s="254" t="s">
        <v>135</v>
      </c>
    </row>
    <row r="319" s="14" customFormat="1">
      <c r="A319" s="14"/>
      <c r="B319" s="244"/>
      <c r="C319" s="245"/>
      <c r="D319" s="235" t="s">
        <v>143</v>
      </c>
      <c r="E319" s="246" t="s">
        <v>1</v>
      </c>
      <c r="F319" s="247" t="s">
        <v>249</v>
      </c>
      <c r="G319" s="245"/>
      <c r="H319" s="248">
        <v>6.5</v>
      </c>
      <c r="I319" s="249"/>
      <c r="J319" s="245"/>
      <c r="K319" s="245"/>
      <c r="L319" s="250"/>
      <c r="M319" s="251"/>
      <c r="N319" s="252"/>
      <c r="O319" s="252"/>
      <c r="P319" s="252"/>
      <c r="Q319" s="252"/>
      <c r="R319" s="252"/>
      <c r="S319" s="252"/>
      <c r="T319" s="253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4" t="s">
        <v>143</v>
      </c>
      <c r="AU319" s="254" t="s">
        <v>90</v>
      </c>
      <c r="AV319" s="14" t="s">
        <v>90</v>
      </c>
      <c r="AW319" s="14" t="s">
        <v>34</v>
      </c>
      <c r="AX319" s="14" t="s">
        <v>80</v>
      </c>
      <c r="AY319" s="254" t="s">
        <v>135</v>
      </c>
    </row>
    <row r="320" s="14" customFormat="1">
      <c r="A320" s="14"/>
      <c r="B320" s="244"/>
      <c r="C320" s="245"/>
      <c r="D320" s="235" t="s">
        <v>143</v>
      </c>
      <c r="E320" s="246" t="s">
        <v>1</v>
      </c>
      <c r="F320" s="247" t="s">
        <v>250</v>
      </c>
      <c r="G320" s="245"/>
      <c r="H320" s="248">
        <v>3</v>
      </c>
      <c r="I320" s="249"/>
      <c r="J320" s="245"/>
      <c r="K320" s="245"/>
      <c r="L320" s="250"/>
      <c r="M320" s="251"/>
      <c r="N320" s="252"/>
      <c r="O320" s="252"/>
      <c r="P320" s="252"/>
      <c r="Q320" s="252"/>
      <c r="R320" s="252"/>
      <c r="S320" s="252"/>
      <c r="T320" s="253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4" t="s">
        <v>143</v>
      </c>
      <c r="AU320" s="254" t="s">
        <v>90</v>
      </c>
      <c r="AV320" s="14" t="s">
        <v>90</v>
      </c>
      <c r="AW320" s="14" t="s">
        <v>34</v>
      </c>
      <c r="AX320" s="14" t="s">
        <v>80</v>
      </c>
      <c r="AY320" s="254" t="s">
        <v>135</v>
      </c>
    </row>
    <row r="321" s="14" customFormat="1">
      <c r="A321" s="14"/>
      <c r="B321" s="244"/>
      <c r="C321" s="245"/>
      <c r="D321" s="235" t="s">
        <v>143</v>
      </c>
      <c r="E321" s="246" t="s">
        <v>1</v>
      </c>
      <c r="F321" s="247" t="s">
        <v>251</v>
      </c>
      <c r="G321" s="245"/>
      <c r="H321" s="248">
        <v>3</v>
      </c>
      <c r="I321" s="249"/>
      <c r="J321" s="245"/>
      <c r="K321" s="245"/>
      <c r="L321" s="250"/>
      <c r="M321" s="251"/>
      <c r="N321" s="252"/>
      <c r="O321" s="252"/>
      <c r="P321" s="252"/>
      <c r="Q321" s="252"/>
      <c r="R321" s="252"/>
      <c r="S321" s="252"/>
      <c r="T321" s="253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4" t="s">
        <v>143</v>
      </c>
      <c r="AU321" s="254" t="s">
        <v>90</v>
      </c>
      <c r="AV321" s="14" t="s">
        <v>90</v>
      </c>
      <c r="AW321" s="14" t="s">
        <v>34</v>
      </c>
      <c r="AX321" s="14" t="s">
        <v>80</v>
      </c>
      <c r="AY321" s="254" t="s">
        <v>135</v>
      </c>
    </row>
    <row r="322" s="15" customFormat="1">
      <c r="A322" s="15"/>
      <c r="B322" s="255"/>
      <c r="C322" s="256"/>
      <c r="D322" s="235" t="s">
        <v>143</v>
      </c>
      <c r="E322" s="257" t="s">
        <v>1</v>
      </c>
      <c r="F322" s="258" t="s">
        <v>150</v>
      </c>
      <c r="G322" s="256"/>
      <c r="H322" s="259">
        <v>35.399999999999999</v>
      </c>
      <c r="I322" s="260"/>
      <c r="J322" s="256"/>
      <c r="K322" s="256"/>
      <c r="L322" s="261"/>
      <c r="M322" s="262"/>
      <c r="N322" s="263"/>
      <c r="O322" s="263"/>
      <c r="P322" s="263"/>
      <c r="Q322" s="263"/>
      <c r="R322" s="263"/>
      <c r="S322" s="263"/>
      <c r="T322" s="264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65" t="s">
        <v>143</v>
      </c>
      <c r="AU322" s="265" t="s">
        <v>90</v>
      </c>
      <c r="AV322" s="15" t="s">
        <v>141</v>
      </c>
      <c r="AW322" s="15" t="s">
        <v>34</v>
      </c>
      <c r="AX322" s="15" t="s">
        <v>88</v>
      </c>
      <c r="AY322" s="265" t="s">
        <v>135</v>
      </c>
    </row>
    <row r="323" s="2" customFormat="1" ht="24.15" customHeight="1">
      <c r="A323" s="39"/>
      <c r="B323" s="40"/>
      <c r="C323" s="220" t="s">
        <v>278</v>
      </c>
      <c r="D323" s="220" t="s">
        <v>138</v>
      </c>
      <c r="E323" s="221" t="s">
        <v>279</v>
      </c>
      <c r="F323" s="222" t="s">
        <v>280</v>
      </c>
      <c r="G323" s="223" t="s">
        <v>230</v>
      </c>
      <c r="H323" s="224">
        <v>22.399999999999999</v>
      </c>
      <c r="I323" s="225"/>
      <c r="J323" s="226">
        <f>ROUND(I323*H323,2)</f>
        <v>0</v>
      </c>
      <c r="K323" s="222" t="s">
        <v>1</v>
      </c>
      <c r="L323" s="45"/>
      <c r="M323" s="227" t="s">
        <v>1</v>
      </c>
      <c r="N323" s="228" t="s">
        <v>45</v>
      </c>
      <c r="O323" s="92"/>
      <c r="P323" s="229">
        <f>O323*H323</f>
        <v>0</v>
      </c>
      <c r="Q323" s="229">
        <v>0.0030300000000000001</v>
      </c>
      <c r="R323" s="229">
        <f>Q323*H323</f>
        <v>0.067872000000000002</v>
      </c>
      <c r="S323" s="229">
        <v>0</v>
      </c>
      <c r="T323" s="230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31" t="s">
        <v>141</v>
      </c>
      <c r="AT323" s="231" t="s">
        <v>138</v>
      </c>
      <c r="AU323" s="231" t="s">
        <v>90</v>
      </c>
      <c r="AY323" s="18" t="s">
        <v>135</v>
      </c>
      <c r="BE323" s="232">
        <f>IF(N323="základní",J323,0)</f>
        <v>0</v>
      </c>
      <c r="BF323" s="232">
        <f>IF(N323="snížená",J323,0)</f>
        <v>0</v>
      </c>
      <c r="BG323" s="232">
        <f>IF(N323="zákl. přenesená",J323,0)</f>
        <v>0</v>
      </c>
      <c r="BH323" s="232">
        <f>IF(N323="sníž. přenesená",J323,0)</f>
        <v>0</v>
      </c>
      <c r="BI323" s="232">
        <f>IF(N323="nulová",J323,0)</f>
        <v>0</v>
      </c>
      <c r="BJ323" s="18" t="s">
        <v>88</v>
      </c>
      <c r="BK323" s="232">
        <f>ROUND(I323*H323,2)</f>
        <v>0</v>
      </c>
      <c r="BL323" s="18" t="s">
        <v>141</v>
      </c>
      <c r="BM323" s="231" t="s">
        <v>281</v>
      </c>
    </row>
    <row r="324" s="13" customFormat="1">
      <c r="A324" s="13"/>
      <c r="B324" s="233"/>
      <c r="C324" s="234"/>
      <c r="D324" s="235" t="s">
        <v>143</v>
      </c>
      <c r="E324" s="236" t="s">
        <v>1</v>
      </c>
      <c r="F324" s="237" t="s">
        <v>144</v>
      </c>
      <c r="G324" s="234"/>
      <c r="H324" s="236" t="s">
        <v>1</v>
      </c>
      <c r="I324" s="238"/>
      <c r="J324" s="234"/>
      <c r="K324" s="234"/>
      <c r="L324" s="239"/>
      <c r="M324" s="240"/>
      <c r="N324" s="241"/>
      <c r="O324" s="241"/>
      <c r="P324" s="241"/>
      <c r="Q324" s="241"/>
      <c r="R324" s="241"/>
      <c r="S324" s="241"/>
      <c r="T324" s="242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3" t="s">
        <v>143</v>
      </c>
      <c r="AU324" s="243" t="s">
        <v>90</v>
      </c>
      <c r="AV324" s="13" t="s">
        <v>88</v>
      </c>
      <c r="AW324" s="13" t="s">
        <v>34</v>
      </c>
      <c r="AX324" s="13" t="s">
        <v>80</v>
      </c>
      <c r="AY324" s="243" t="s">
        <v>135</v>
      </c>
    </row>
    <row r="325" s="13" customFormat="1">
      <c r="A325" s="13"/>
      <c r="B325" s="233"/>
      <c r="C325" s="234"/>
      <c r="D325" s="235" t="s">
        <v>143</v>
      </c>
      <c r="E325" s="236" t="s">
        <v>1</v>
      </c>
      <c r="F325" s="237" t="s">
        <v>240</v>
      </c>
      <c r="G325" s="234"/>
      <c r="H325" s="236" t="s">
        <v>1</v>
      </c>
      <c r="I325" s="238"/>
      <c r="J325" s="234"/>
      <c r="K325" s="234"/>
      <c r="L325" s="239"/>
      <c r="M325" s="240"/>
      <c r="N325" s="241"/>
      <c r="O325" s="241"/>
      <c r="P325" s="241"/>
      <c r="Q325" s="241"/>
      <c r="R325" s="241"/>
      <c r="S325" s="241"/>
      <c r="T325" s="242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3" t="s">
        <v>143</v>
      </c>
      <c r="AU325" s="243" t="s">
        <v>90</v>
      </c>
      <c r="AV325" s="13" t="s">
        <v>88</v>
      </c>
      <c r="AW325" s="13" t="s">
        <v>34</v>
      </c>
      <c r="AX325" s="13" t="s">
        <v>80</v>
      </c>
      <c r="AY325" s="243" t="s">
        <v>135</v>
      </c>
    </row>
    <row r="326" s="14" customFormat="1">
      <c r="A326" s="14"/>
      <c r="B326" s="244"/>
      <c r="C326" s="245"/>
      <c r="D326" s="235" t="s">
        <v>143</v>
      </c>
      <c r="E326" s="246" t="s">
        <v>1</v>
      </c>
      <c r="F326" s="247" t="s">
        <v>241</v>
      </c>
      <c r="G326" s="245"/>
      <c r="H326" s="248">
        <v>1.3999999999999999</v>
      </c>
      <c r="I326" s="249"/>
      <c r="J326" s="245"/>
      <c r="K326" s="245"/>
      <c r="L326" s="250"/>
      <c r="M326" s="251"/>
      <c r="N326" s="252"/>
      <c r="O326" s="252"/>
      <c r="P326" s="252"/>
      <c r="Q326" s="252"/>
      <c r="R326" s="252"/>
      <c r="S326" s="252"/>
      <c r="T326" s="253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4" t="s">
        <v>143</v>
      </c>
      <c r="AU326" s="254" t="s">
        <v>90</v>
      </c>
      <c r="AV326" s="14" t="s">
        <v>90</v>
      </c>
      <c r="AW326" s="14" t="s">
        <v>34</v>
      </c>
      <c r="AX326" s="14" t="s">
        <v>80</v>
      </c>
      <c r="AY326" s="254" t="s">
        <v>135</v>
      </c>
    </row>
    <row r="327" s="14" customFormat="1">
      <c r="A327" s="14"/>
      <c r="B327" s="244"/>
      <c r="C327" s="245"/>
      <c r="D327" s="235" t="s">
        <v>143</v>
      </c>
      <c r="E327" s="246" t="s">
        <v>1</v>
      </c>
      <c r="F327" s="247" t="s">
        <v>242</v>
      </c>
      <c r="G327" s="245"/>
      <c r="H327" s="248">
        <v>0.5</v>
      </c>
      <c r="I327" s="249"/>
      <c r="J327" s="245"/>
      <c r="K327" s="245"/>
      <c r="L327" s="250"/>
      <c r="M327" s="251"/>
      <c r="N327" s="252"/>
      <c r="O327" s="252"/>
      <c r="P327" s="252"/>
      <c r="Q327" s="252"/>
      <c r="R327" s="252"/>
      <c r="S327" s="252"/>
      <c r="T327" s="253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4" t="s">
        <v>143</v>
      </c>
      <c r="AU327" s="254" t="s">
        <v>90</v>
      </c>
      <c r="AV327" s="14" t="s">
        <v>90</v>
      </c>
      <c r="AW327" s="14" t="s">
        <v>34</v>
      </c>
      <c r="AX327" s="14" t="s">
        <v>80</v>
      </c>
      <c r="AY327" s="254" t="s">
        <v>135</v>
      </c>
    </row>
    <row r="328" s="14" customFormat="1">
      <c r="A328" s="14"/>
      <c r="B328" s="244"/>
      <c r="C328" s="245"/>
      <c r="D328" s="235" t="s">
        <v>143</v>
      </c>
      <c r="E328" s="246" t="s">
        <v>1</v>
      </c>
      <c r="F328" s="247" t="s">
        <v>243</v>
      </c>
      <c r="G328" s="245"/>
      <c r="H328" s="248">
        <v>3.5</v>
      </c>
      <c r="I328" s="249"/>
      <c r="J328" s="245"/>
      <c r="K328" s="245"/>
      <c r="L328" s="250"/>
      <c r="M328" s="251"/>
      <c r="N328" s="252"/>
      <c r="O328" s="252"/>
      <c r="P328" s="252"/>
      <c r="Q328" s="252"/>
      <c r="R328" s="252"/>
      <c r="S328" s="252"/>
      <c r="T328" s="253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4" t="s">
        <v>143</v>
      </c>
      <c r="AU328" s="254" t="s">
        <v>90</v>
      </c>
      <c r="AV328" s="14" t="s">
        <v>90</v>
      </c>
      <c r="AW328" s="14" t="s">
        <v>34</v>
      </c>
      <c r="AX328" s="14" t="s">
        <v>80</v>
      </c>
      <c r="AY328" s="254" t="s">
        <v>135</v>
      </c>
    </row>
    <row r="329" s="14" customFormat="1">
      <c r="A329" s="14"/>
      <c r="B329" s="244"/>
      <c r="C329" s="245"/>
      <c r="D329" s="235" t="s">
        <v>143</v>
      </c>
      <c r="E329" s="246" t="s">
        <v>1</v>
      </c>
      <c r="F329" s="247" t="s">
        <v>244</v>
      </c>
      <c r="G329" s="245"/>
      <c r="H329" s="248">
        <v>0.5</v>
      </c>
      <c r="I329" s="249"/>
      <c r="J329" s="245"/>
      <c r="K329" s="245"/>
      <c r="L329" s="250"/>
      <c r="M329" s="251"/>
      <c r="N329" s="252"/>
      <c r="O329" s="252"/>
      <c r="P329" s="252"/>
      <c r="Q329" s="252"/>
      <c r="R329" s="252"/>
      <c r="S329" s="252"/>
      <c r="T329" s="253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4" t="s">
        <v>143</v>
      </c>
      <c r="AU329" s="254" t="s">
        <v>90</v>
      </c>
      <c r="AV329" s="14" t="s">
        <v>90</v>
      </c>
      <c r="AW329" s="14" t="s">
        <v>34</v>
      </c>
      <c r="AX329" s="14" t="s">
        <v>80</v>
      </c>
      <c r="AY329" s="254" t="s">
        <v>135</v>
      </c>
    </row>
    <row r="330" s="14" customFormat="1">
      <c r="A330" s="14"/>
      <c r="B330" s="244"/>
      <c r="C330" s="245"/>
      <c r="D330" s="235" t="s">
        <v>143</v>
      </c>
      <c r="E330" s="246" t="s">
        <v>1</v>
      </c>
      <c r="F330" s="247" t="s">
        <v>245</v>
      </c>
      <c r="G330" s="245"/>
      <c r="H330" s="248">
        <v>2</v>
      </c>
      <c r="I330" s="249"/>
      <c r="J330" s="245"/>
      <c r="K330" s="245"/>
      <c r="L330" s="250"/>
      <c r="M330" s="251"/>
      <c r="N330" s="252"/>
      <c r="O330" s="252"/>
      <c r="P330" s="252"/>
      <c r="Q330" s="252"/>
      <c r="R330" s="252"/>
      <c r="S330" s="252"/>
      <c r="T330" s="253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4" t="s">
        <v>143</v>
      </c>
      <c r="AU330" s="254" t="s">
        <v>90</v>
      </c>
      <c r="AV330" s="14" t="s">
        <v>90</v>
      </c>
      <c r="AW330" s="14" t="s">
        <v>34</v>
      </c>
      <c r="AX330" s="14" t="s">
        <v>80</v>
      </c>
      <c r="AY330" s="254" t="s">
        <v>135</v>
      </c>
    </row>
    <row r="331" s="14" customFormat="1">
      <c r="A331" s="14"/>
      <c r="B331" s="244"/>
      <c r="C331" s="245"/>
      <c r="D331" s="235" t="s">
        <v>143</v>
      </c>
      <c r="E331" s="246" t="s">
        <v>1</v>
      </c>
      <c r="F331" s="247" t="s">
        <v>246</v>
      </c>
      <c r="G331" s="245"/>
      <c r="H331" s="248">
        <v>8</v>
      </c>
      <c r="I331" s="249"/>
      <c r="J331" s="245"/>
      <c r="K331" s="245"/>
      <c r="L331" s="250"/>
      <c r="M331" s="251"/>
      <c r="N331" s="252"/>
      <c r="O331" s="252"/>
      <c r="P331" s="252"/>
      <c r="Q331" s="252"/>
      <c r="R331" s="252"/>
      <c r="S331" s="252"/>
      <c r="T331" s="253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4" t="s">
        <v>143</v>
      </c>
      <c r="AU331" s="254" t="s">
        <v>90</v>
      </c>
      <c r="AV331" s="14" t="s">
        <v>90</v>
      </c>
      <c r="AW331" s="14" t="s">
        <v>34</v>
      </c>
      <c r="AX331" s="14" t="s">
        <v>80</v>
      </c>
      <c r="AY331" s="254" t="s">
        <v>135</v>
      </c>
    </row>
    <row r="332" s="14" customFormat="1">
      <c r="A332" s="14"/>
      <c r="B332" s="244"/>
      <c r="C332" s="245"/>
      <c r="D332" s="235" t="s">
        <v>143</v>
      </c>
      <c r="E332" s="246" t="s">
        <v>1</v>
      </c>
      <c r="F332" s="247" t="s">
        <v>247</v>
      </c>
      <c r="G332" s="245"/>
      <c r="H332" s="248">
        <v>6.5</v>
      </c>
      <c r="I332" s="249"/>
      <c r="J332" s="245"/>
      <c r="K332" s="245"/>
      <c r="L332" s="250"/>
      <c r="M332" s="251"/>
      <c r="N332" s="252"/>
      <c r="O332" s="252"/>
      <c r="P332" s="252"/>
      <c r="Q332" s="252"/>
      <c r="R332" s="252"/>
      <c r="S332" s="252"/>
      <c r="T332" s="253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4" t="s">
        <v>143</v>
      </c>
      <c r="AU332" s="254" t="s">
        <v>90</v>
      </c>
      <c r="AV332" s="14" t="s">
        <v>90</v>
      </c>
      <c r="AW332" s="14" t="s">
        <v>34</v>
      </c>
      <c r="AX332" s="14" t="s">
        <v>80</v>
      </c>
      <c r="AY332" s="254" t="s">
        <v>135</v>
      </c>
    </row>
    <row r="333" s="15" customFormat="1">
      <c r="A333" s="15"/>
      <c r="B333" s="255"/>
      <c r="C333" s="256"/>
      <c r="D333" s="235" t="s">
        <v>143</v>
      </c>
      <c r="E333" s="257" t="s">
        <v>1</v>
      </c>
      <c r="F333" s="258" t="s">
        <v>150</v>
      </c>
      <c r="G333" s="256"/>
      <c r="H333" s="259">
        <v>22.399999999999999</v>
      </c>
      <c r="I333" s="260"/>
      <c r="J333" s="256"/>
      <c r="K333" s="256"/>
      <c r="L333" s="261"/>
      <c r="M333" s="262"/>
      <c r="N333" s="263"/>
      <c r="O333" s="263"/>
      <c r="P333" s="263"/>
      <c r="Q333" s="263"/>
      <c r="R333" s="263"/>
      <c r="S333" s="263"/>
      <c r="T333" s="264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65" t="s">
        <v>143</v>
      </c>
      <c r="AU333" s="265" t="s">
        <v>90</v>
      </c>
      <c r="AV333" s="15" t="s">
        <v>141</v>
      </c>
      <c r="AW333" s="15" t="s">
        <v>34</v>
      </c>
      <c r="AX333" s="15" t="s">
        <v>88</v>
      </c>
      <c r="AY333" s="265" t="s">
        <v>135</v>
      </c>
    </row>
    <row r="334" s="2" customFormat="1" ht="24.15" customHeight="1">
      <c r="A334" s="39"/>
      <c r="B334" s="40"/>
      <c r="C334" s="220" t="s">
        <v>7</v>
      </c>
      <c r="D334" s="220" t="s">
        <v>138</v>
      </c>
      <c r="E334" s="221" t="s">
        <v>282</v>
      </c>
      <c r="F334" s="222" t="s">
        <v>283</v>
      </c>
      <c r="G334" s="223" t="s">
        <v>230</v>
      </c>
      <c r="H334" s="224">
        <v>40.75</v>
      </c>
      <c r="I334" s="225"/>
      <c r="J334" s="226">
        <f>ROUND(I334*H334,2)</f>
        <v>0</v>
      </c>
      <c r="K334" s="222" t="s">
        <v>1</v>
      </c>
      <c r="L334" s="45"/>
      <c r="M334" s="227" t="s">
        <v>1</v>
      </c>
      <c r="N334" s="228" t="s">
        <v>45</v>
      </c>
      <c r="O334" s="92"/>
      <c r="P334" s="229">
        <f>O334*H334</f>
        <v>0</v>
      </c>
      <c r="Q334" s="229">
        <v>0.0044600000000000004</v>
      </c>
      <c r="R334" s="229">
        <f>Q334*H334</f>
        <v>0.18174500000000002</v>
      </c>
      <c r="S334" s="229">
        <v>0</v>
      </c>
      <c r="T334" s="230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31" t="s">
        <v>141</v>
      </c>
      <c r="AT334" s="231" t="s">
        <v>138</v>
      </c>
      <c r="AU334" s="231" t="s">
        <v>90</v>
      </c>
      <c r="AY334" s="18" t="s">
        <v>135</v>
      </c>
      <c r="BE334" s="232">
        <f>IF(N334="základní",J334,0)</f>
        <v>0</v>
      </c>
      <c r="BF334" s="232">
        <f>IF(N334="snížená",J334,0)</f>
        <v>0</v>
      </c>
      <c r="BG334" s="232">
        <f>IF(N334="zákl. přenesená",J334,0)</f>
        <v>0</v>
      </c>
      <c r="BH334" s="232">
        <f>IF(N334="sníž. přenesená",J334,0)</f>
        <v>0</v>
      </c>
      <c r="BI334" s="232">
        <f>IF(N334="nulová",J334,0)</f>
        <v>0</v>
      </c>
      <c r="BJ334" s="18" t="s">
        <v>88</v>
      </c>
      <c r="BK334" s="232">
        <f>ROUND(I334*H334,2)</f>
        <v>0</v>
      </c>
      <c r="BL334" s="18" t="s">
        <v>141</v>
      </c>
      <c r="BM334" s="231" t="s">
        <v>284</v>
      </c>
    </row>
    <row r="335" s="13" customFormat="1">
      <c r="A335" s="13"/>
      <c r="B335" s="233"/>
      <c r="C335" s="234"/>
      <c r="D335" s="235" t="s">
        <v>143</v>
      </c>
      <c r="E335" s="236" t="s">
        <v>1</v>
      </c>
      <c r="F335" s="237" t="s">
        <v>144</v>
      </c>
      <c r="G335" s="234"/>
      <c r="H335" s="236" t="s">
        <v>1</v>
      </c>
      <c r="I335" s="238"/>
      <c r="J335" s="234"/>
      <c r="K335" s="234"/>
      <c r="L335" s="239"/>
      <c r="M335" s="240"/>
      <c r="N335" s="241"/>
      <c r="O335" s="241"/>
      <c r="P335" s="241"/>
      <c r="Q335" s="241"/>
      <c r="R335" s="241"/>
      <c r="S335" s="241"/>
      <c r="T335" s="242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3" t="s">
        <v>143</v>
      </c>
      <c r="AU335" s="243" t="s">
        <v>90</v>
      </c>
      <c r="AV335" s="13" t="s">
        <v>88</v>
      </c>
      <c r="AW335" s="13" t="s">
        <v>34</v>
      </c>
      <c r="AX335" s="13" t="s">
        <v>80</v>
      </c>
      <c r="AY335" s="243" t="s">
        <v>135</v>
      </c>
    </row>
    <row r="336" s="13" customFormat="1">
      <c r="A336" s="13"/>
      <c r="B336" s="233"/>
      <c r="C336" s="234"/>
      <c r="D336" s="235" t="s">
        <v>143</v>
      </c>
      <c r="E336" s="236" t="s">
        <v>1</v>
      </c>
      <c r="F336" s="237" t="s">
        <v>253</v>
      </c>
      <c r="G336" s="234"/>
      <c r="H336" s="236" t="s">
        <v>1</v>
      </c>
      <c r="I336" s="238"/>
      <c r="J336" s="234"/>
      <c r="K336" s="234"/>
      <c r="L336" s="239"/>
      <c r="M336" s="240"/>
      <c r="N336" s="241"/>
      <c r="O336" s="241"/>
      <c r="P336" s="241"/>
      <c r="Q336" s="241"/>
      <c r="R336" s="241"/>
      <c r="S336" s="241"/>
      <c r="T336" s="242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3" t="s">
        <v>143</v>
      </c>
      <c r="AU336" s="243" t="s">
        <v>90</v>
      </c>
      <c r="AV336" s="13" t="s">
        <v>88</v>
      </c>
      <c r="AW336" s="13" t="s">
        <v>34</v>
      </c>
      <c r="AX336" s="13" t="s">
        <v>80</v>
      </c>
      <c r="AY336" s="243" t="s">
        <v>135</v>
      </c>
    </row>
    <row r="337" s="14" customFormat="1">
      <c r="A337" s="14"/>
      <c r="B337" s="244"/>
      <c r="C337" s="245"/>
      <c r="D337" s="235" t="s">
        <v>143</v>
      </c>
      <c r="E337" s="246" t="s">
        <v>1</v>
      </c>
      <c r="F337" s="247" t="s">
        <v>254</v>
      </c>
      <c r="G337" s="245"/>
      <c r="H337" s="248">
        <v>3.5</v>
      </c>
      <c r="I337" s="249"/>
      <c r="J337" s="245"/>
      <c r="K337" s="245"/>
      <c r="L337" s="250"/>
      <c r="M337" s="251"/>
      <c r="N337" s="252"/>
      <c r="O337" s="252"/>
      <c r="P337" s="252"/>
      <c r="Q337" s="252"/>
      <c r="R337" s="252"/>
      <c r="S337" s="252"/>
      <c r="T337" s="253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4" t="s">
        <v>143</v>
      </c>
      <c r="AU337" s="254" t="s">
        <v>90</v>
      </c>
      <c r="AV337" s="14" t="s">
        <v>90</v>
      </c>
      <c r="AW337" s="14" t="s">
        <v>34</v>
      </c>
      <c r="AX337" s="14" t="s">
        <v>80</v>
      </c>
      <c r="AY337" s="254" t="s">
        <v>135</v>
      </c>
    </row>
    <row r="338" s="14" customFormat="1">
      <c r="A338" s="14"/>
      <c r="B338" s="244"/>
      <c r="C338" s="245"/>
      <c r="D338" s="235" t="s">
        <v>143</v>
      </c>
      <c r="E338" s="246" t="s">
        <v>1</v>
      </c>
      <c r="F338" s="247" t="s">
        <v>255</v>
      </c>
      <c r="G338" s="245"/>
      <c r="H338" s="248">
        <v>2.5</v>
      </c>
      <c r="I338" s="249"/>
      <c r="J338" s="245"/>
      <c r="K338" s="245"/>
      <c r="L338" s="250"/>
      <c r="M338" s="251"/>
      <c r="N338" s="252"/>
      <c r="O338" s="252"/>
      <c r="P338" s="252"/>
      <c r="Q338" s="252"/>
      <c r="R338" s="252"/>
      <c r="S338" s="252"/>
      <c r="T338" s="253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4" t="s">
        <v>143</v>
      </c>
      <c r="AU338" s="254" t="s">
        <v>90</v>
      </c>
      <c r="AV338" s="14" t="s">
        <v>90</v>
      </c>
      <c r="AW338" s="14" t="s">
        <v>34</v>
      </c>
      <c r="AX338" s="14" t="s">
        <v>80</v>
      </c>
      <c r="AY338" s="254" t="s">
        <v>135</v>
      </c>
    </row>
    <row r="339" s="14" customFormat="1">
      <c r="A339" s="14"/>
      <c r="B339" s="244"/>
      <c r="C339" s="245"/>
      <c r="D339" s="235" t="s">
        <v>143</v>
      </c>
      <c r="E339" s="246" t="s">
        <v>1</v>
      </c>
      <c r="F339" s="247" t="s">
        <v>256</v>
      </c>
      <c r="G339" s="245"/>
      <c r="H339" s="248">
        <v>5.25</v>
      </c>
      <c r="I339" s="249"/>
      <c r="J339" s="245"/>
      <c r="K339" s="245"/>
      <c r="L339" s="250"/>
      <c r="M339" s="251"/>
      <c r="N339" s="252"/>
      <c r="O339" s="252"/>
      <c r="P339" s="252"/>
      <c r="Q339" s="252"/>
      <c r="R339" s="252"/>
      <c r="S339" s="252"/>
      <c r="T339" s="253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4" t="s">
        <v>143</v>
      </c>
      <c r="AU339" s="254" t="s">
        <v>90</v>
      </c>
      <c r="AV339" s="14" t="s">
        <v>90</v>
      </c>
      <c r="AW339" s="14" t="s">
        <v>34</v>
      </c>
      <c r="AX339" s="14" t="s">
        <v>80</v>
      </c>
      <c r="AY339" s="254" t="s">
        <v>135</v>
      </c>
    </row>
    <row r="340" s="14" customFormat="1">
      <c r="A340" s="14"/>
      <c r="B340" s="244"/>
      <c r="C340" s="245"/>
      <c r="D340" s="235" t="s">
        <v>143</v>
      </c>
      <c r="E340" s="246" t="s">
        <v>1</v>
      </c>
      <c r="F340" s="247" t="s">
        <v>257</v>
      </c>
      <c r="G340" s="245"/>
      <c r="H340" s="248">
        <v>4</v>
      </c>
      <c r="I340" s="249"/>
      <c r="J340" s="245"/>
      <c r="K340" s="245"/>
      <c r="L340" s="250"/>
      <c r="M340" s="251"/>
      <c r="N340" s="252"/>
      <c r="O340" s="252"/>
      <c r="P340" s="252"/>
      <c r="Q340" s="252"/>
      <c r="R340" s="252"/>
      <c r="S340" s="252"/>
      <c r="T340" s="253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4" t="s">
        <v>143</v>
      </c>
      <c r="AU340" s="254" t="s">
        <v>90</v>
      </c>
      <c r="AV340" s="14" t="s">
        <v>90</v>
      </c>
      <c r="AW340" s="14" t="s">
        <v>34</v>
      </c>
      <c r="AX340" s="14" t="s">
        <v>80</v>
      </c>
      <c r="AY340" s="254" t="s">
        <v>135</v>
      </c>
    </row>
    <row r="341" s="14" customFormat="1">
      <c r="A341" s="14"/>
      <c r="B341" s="244"/>
      <c r="C341" s="245"/>
      <c r="D341" s="235" t="s">
        <v>143</v>
      </c>
      <c r="E341" s="246" t="s">
        <v>1</v>
      </c>
      <c r="F341" s="247" t="s">
        <v>258</v>
      </c>
      <c r="G341" s="245"/>
      <c r="H341" s="248">
        <v>6.5</v>
      </c>
      <c r="I341" s="249"/>
      <c r="J341" s="245"/>
      <c r="K341" s="245"/>
      <c r="L341" s="250"/>
      <c r="M341" s="251"/>
      <c r="N341" s="252"/>
      <c r="O341" s="252"/>
      <c r="P341" s="252"/>
      <c r="Q341" s="252"/>
      <c r="R341" s="252"/>
      <c r="S341" s="252"/>
      <c r="T341" s="253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4" t="s">
        <v>143</v>
      </c>
      <c r="AU341" s="254" t="s">
        <v>90</v>
      </c>
      <c r="AV341" s="14" t="s">
        <v>90</v>
      </c>
      <c r="AW341" s="14" t="s">
        <v>34</v>
      </c>
      <c r="AX341" s="14" t="s">
        <v>80</v>
      </c>
      <c r="AY341" s="254" t="s">
        <v>135</v>
      </c>
    </row>
    <row r="342" s="14" customFormat="1">
      <c r="A342" s="14"/>
      <c r="B342" s="244"/>
      <c r="C342" s="245"/>
      <c r="D342" s="235" t="s">
        <v>143</v>
      </c>
      <c r="E342" s="246" t="s">
        <v>1</v>
      </c>
      <c r="F342" s="247" t="s">
        <v>259</v>
      </c>
      <c r="G342" s="245"/>
      <c r="H342" s="248">
        <v>9</v>
      </c>
      <c r="I342" s="249"/>
      <c r="J342" s="245"/>
      <c r="K342" s="245"/>
      <c r="L342" s="250"/>
      <c r="M342" s="251"/>
      <c r="N342" s="252"/>
      <c r="O342" s="252"/>
      <c r="P342" s="252"/>
      <c r="Q342" s="252"/>
      <c r="R342" s="252"/>
      <c r="S342" s="252"/>
      <c r="T342" s="253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4" t="s">
        <v>143</v>
      </c>
      <c r="AU342" s="254" t="s">
        <v>90</v>
      </c>
      <c r="AV342" s="14" t="s">
        <v>90</v>
      </c>
      <c r="AW342" s="14" t="s">
        <v>34</v>
      </c>
      <c r="AX342" s="14" t="s">
        <v>80</v>
      </c>
      <c r="AY342" s="254" t="s">
        <v>135</v>
      </c>
    </row>
    <row r="343" s="14" customFormat="1">
      <c r="A343" s="14"/>
      <c r="B343" s="244"/>
      <c r="C343" s="245"/>
      <c r="D343" s="235" t="s">
        <v>143</v>
      </c>
      <c r="E343" s="246" t="s">
        <v>1</v>
      </c>
      <c r="F343" s="247" t="s">
        <v>260</v>
      </c>
      <c r="G343" s="245"/>
      <c r="H343" s="248">
        <v>6.5</v>
      </c>
      <c r="I343" s="249"/>
      <c r="J343" s="245"/>
      <c r="K343" s="245"/>
      <c r="L343" s="250"/>
      <c r="M343" s="251"/>
      <c r="N343" s="252"/>
      <c r="O343" s="252"/>
      <c r="P343" s="252"/>
      <c r="Q343" s="252"/>
      <c r="R343" s="252"/>
      <c r="S343" s="252"/>
      <c r="T343" s="253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4" t="s">
        <v>143</v>
      </c>
      <c r="AU343" s="254" t="s">
        <v>90</v>
      </c>
      <c r="AV343" s="14" t="s">
        <v>90</v>
      </c>
      <c r="AW343" s="14" t="s">
        <v>34</v>
      </c>
      <c r="AX343" s="14" t="s">
        <v>80</v>
      </c>
      <c r="AY343" s="254" t="s">
        <v>135</v>
      </c>
    </row>
    <row r="344" s="14" customFormat="1">
      <c r="A344" s="14"/>
      <c r="B344" s="244"/>
      <c r="C344" s="245"/>
      <c r="D344" s="235" t="s">
        <v>143</v>
      </c>
      <c r="E344" s="246" t="s">
        <v>1</v>
      </c>
      <c r="F344" s="247" t="s">
        <v>261</v>
      </c>
      <c r="G344" s="245"/>
      <c r="H344" s="248">
        <v>3.5</v>
      </c>
      <c r="I344" s="249"/>
      <c r="J344" s="245"/>
      <c r="K344" s="245"/>
      <c r="L344" s="250"/>
      <c r="M344" s="251"/>
      <c r="N344" s="252"/>
      <c r="O344" s="252"/>
      <c r="P344" s="252"/>
      <c r="Q344" s="252"/>
      <c r="R344" s="252"/>
      <c r="S344" s="252"/>
      <c r="T344" s="253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4" t="s">
        <v>143</v>
      </c>
      <c r="AU344" s="254" t="s">
        <v>90</v>
      </c>
      <c r="AV344" s="14" t="s">
        <v>90</v>
      </c>
      <c r="AW344" s="14" t="s">
        <v>34</v>
      </c>
      <c r="AX344" s="14" t="s">
        <v>80</v>
      </c>
      <c r="AY344" s="254" t="s">
        <v>135</v>
      </c>
    </row>
    <row r="345" s="15" customFormat="1">
      <c r="A345" s="15"/>
      <c r="B345" s="255"/>
      <c r="C345" s="256"/>
      <c r="D345" s="235" t="s">
        <v>143</v>
      </c>
      <c r="E345" s="257" t="s">
        <v>1</v>
      </c>
      <c r="F345" s="258" t="s">
        <v>150</v>
      </c>
      <c r="G345" s="256"/>
      <c r="H345" s="259">
        <v>40.75</v>
      </c>
      <c r="I345" s="260"/>
      <c r="J345" s="256"/>
      <c r="K345" s="256"/>
      <c r="L345" s="261"/>
      <c r="M345" s="262"/>
      <c r="N345" s="263"/>
      <c r="O345" s="263"/>
      <c r="P345" s="263"/>
      <c r="Q345" s="263"/>
      <c r="R345" s="263"/>
      <c r="S345" s="263"/>
      <c r="T345" s="264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T345" s="265" t="s">
        <v>143</v>
      </c>
      <c r="AU345" s="265" t="s">
        <v>90</v>
      </c>
      <c r="AV345" s="15" t="s">
        <v>141</v>
      </c>
      <c r="AW345" s="15" t="s">
        <v>34</v>
      </c>
      <c r="AX345" s="15" t="s">
        <v>88</v>
      </c>
      <c r="AY345" s="265" t="s">
        <v>135</v>
      </c>
    </row>
    <row r="346" s="2" customFormat="1" ht="24.15" customHeight="1">
      <c r="A346" s="39"/>
      <c r="B346" s="40"/>
      <c r="C346" s="220" t="s">
        <v>285</v>
      </c>
      <c r="D346" s="220" t="s">
        <v>138</v>
      </c>
      <c r="E346" s="221" t="s">
        <v>286</v>
      </c>
      <c r="F346" s="222" t="s">
        <v>287</v>
      </c>
      <c r="G346" s="223" t="s">
        <v>230</v>
      </c>
      <c r="H346" s="224">
        <v>13</v>
      </c>
      <c r="I346" s="225"/>
      <c r="J346" s="226">
        <f>ROUND(I346*H346,2)</f>
        <v>0</v>
      </c>
      <c r="K346" s="222" t="s">
        <v>1</v>
      </c>
      <c r="L346" s="45"/>
      <c r="M346" s="227" t="s">
        <v>1</v>
      </c>
      <c r="N346" s="228" t="s">
        <v>45</v>
      </c>
      <c r="O346" s="92"/>
      <c r="P346" s="229">
        <f>O346*H346</f>
        <v>0</v>
      </c>
      <c r="Q346" s="229">
        <v>0.0063899999999999998</v>
      </c>
      <c r="R346" s="229">
        <f>Q346*H346</f>
        <v>0.083070000000000005</v>
      </c>
      <c r="S346" s="229">
        <v>0</v>
      </c>
      <c r="T346" s="230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31" t="s">
        <v>141</v>
      </c>
      <c r="AT346" s="231" t="s">
        <v>138</v>
      </c>
      <c r="AU346" s="231" t="s">
        <v>90</v>
      </c>
      <c r="AY346" s="18" t="s">
        <v>135</v>
      </c>
      <c r="BE346" s="232">
        <f>IF(N346="základní",J346,0)</f>
        <v>0</v>
      </c>
      <c r="BF346" s="232">
        <f>IF(N346="snížená",J346,0)</f>
        <v>0</v>
      </c>
      <c r="BG346" s="232">
        <f>IF(N346="zákl. přenesená",J346,0)</f>
        <v>0</v>
      </c>
      <c r="BH346" s="232">
        <f>IF(N346="sníž. přenesená",J346,0)</f>
        <v>0</v>
      </c>
      <c r="BI346" s="232">
        <f>IF(N346="nulová",J346,0)</f>
        <v>0</v>
      </c>
      <c r="BJ346" s="18" t="s">
        <v>88</v>
      </c>
      <c r="BK346" s="232">
        <f>ROUND(I346*H346,2)</f>
        <v>0</v>
      </c>
      <c r="BL346" s="18" t="s">
        <v>141</v>
      </c>
      <c r="BM346" s="231" t="s">
        <v>288</v>
      </c>
    </row>
    <row r="347" s="13" customFormat="1">
      <c r="A347" s="13"/>
      <c r="B347" s="233"/>
      <c r="C347" s="234"/>
      <c r="D347" s="235" t="s">
        <v>143</v>
      </c>
      <c r="E347" s="236" t="s">
        <v>1</v>
      </c>
      <c r="F347" s="237" t="s">
        <v>144</v>
      </c>
      <c r="G347" s="234"/>
      <c r="H347" s="236" t="s">
        <v>1</v>
      </c>
      <c r="I347" s="238"/>
      <c r="J347" s="234"/>
      <c r="K347" s="234"/>
      <c r="L347" s="239"/>
      <c r="M347" s="240"/>
      <c r="N347" s="241"/>
      <c r="O347" s="241"/>
      <c r="P347" s="241"/>
      <c r="Q347" s="241"/>
      <c r="R347" s="241"/>
      <c r="S347" s="241"/>
      <c r="T347" s="242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3" t="s">
        <v>143</v>
      </c>
      <c r="AU347" s="243" t="s">
        <v>90</v>
      </c>
      <c r="AV347" s="13" t="s">
        <v>88</v>
      </c>
      <c r="AW347" s="13" t="s">
        <v>34</v>
      </c>
      <c r="AX347" s="13" t="s">
        <v>80</v>
      </c>
      <c r="AY347" s="243" t="s">
        <v>135</v>
      </c>
    </row>
    <row r="348" s="13" customFormat="1">
      <c r="A348" s="13"/>
      <c r="B348" s="233"/>
      <c r="C348" s="234"/>
      <c r="D348" s="235" t="s">
        <v>143</v>
      </c>
      <c r="E348" s="236" t="s">
        <v>1</v>
      </c>
      <c r="F348" s="237" t="s">
        <v>240</v>
      </c>
      <c r="G348" s="234"/>
      <c r="H348" s="236" t="s">
        <v>1</v>
      </c>
      <c r="I348" s="238"/>
      <c r="J348" s="234"/>
      <c r="K348" s="234"/>
      <c r="L348" s="239"/>
      <c r="M348" s="240"/>
      <c r="N348" s="241"/>
      <c r="O348" s="241"/>
      <c r="P348" s="241"/>
      <c r="Q348" s="241"/>
      <c r="R348" s="241"/>
      <c r="S348" s="241"/>
      <c r="T348" s="242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3" t="s">
        <v>143</v>
      </c>
      <c r="AU348" s="243" t="s">
        <v>90</v>
      </c>
      <c r="AV348" s="13" t="s">
        <v>88</v>
      </c>
      <c r="AW348" s="13" t="s">
        <v>34</v>
      </c>
      <c r="AX348" s="13" t="s">
        <v>80</v>
      </c>
      <c r="AY348" s="243" t="s">
        <v>135</v>
      </c>
    </row>
    <row r="349" s="14" customFormat="1">
      <c r="A349" s="14"/>
      <c r="B349" s="244"/>
      <c r="C349" s="245"/>
      <c r="D349" s="235" t="s">
        <v>143</v>
      </c>
      <c r="E349" s="246" t="s">
        <v>1</v>
      </c>
      <c r="F349" s="247" t="s">
        <v>248</v>
      </c>
      <c r="G349" s="245"/>
      <c r="H349" s="248">
        <v>0.5</v>
      </c>
      <c r="I349" s="249"/>
      <c r="J349" s="245"/>
      <c r="K349" s="245"/>
      <c r="L349" s="250"/>
      <c r="M349" s="251"/>
      <c r="N349" s="252"/>
      <c r="O349" s="252"/>
      <c r="P349" s="252"/>
      <c r="Q349" s="252"/>
      <c r="R349" s="252"/>
      <c r="S349" s="252"/>
      <c r="T349" s="253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4" t="s">
        <v>143</v>
      </c>
      <c r="AU349" s="254" t="s">
        <v>90</v>
      </c>
      <c r="AV349" s="14" t="s">
        <v>90</v>
      </c>
      <c r="AW349" s="14" t="s">
        <v>34</v>
      </c>
      <c r="AX349" s="14" t="s">
        <v>80</v>
      </c>
      <c r="AY349" s="254" t="s">
        <v>135</v>
      </c>
    </row>
    <row r="350" s="14" customFormat="1">
      <c r="A350" s="14"/>
      <c r="B350" s="244"/>
      <c r="C350" s="245"/>
      <c r="D350" s="235" t="s">
        <v>143</v>
      </c>
      <c r="E350" s="246" t="s">
        <v>1</v>
      </c>
      <c r="F350" s="247" t="s">
        <v>249</v>
      </c>
      <c r="G350" s="245"/>
      <c r="H350" s="248">
        <v>6.5</v>
      </c>
      <c r="I350" s="249"/>
      <c r="J350" s="245"/>
      <c r="K350" s="245"/>
      <c r="L350" s="250"/>
      <c r="M350" s="251"/>
      <c r="N350" s="252"/>
      <c r="O350" s="252"/>
      <c r="P350" s="252"/>
      <c r="Q350" s="252"/>
      <c r="R350" s="252"/>
      <c r="S350" s="252"/>
      <c r="T350" s="253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4" t="s">
        <v>143</v>
      </c>
      <c r="AU350" s="254" t="s">
        <v>90</v>
      </c>
      <c r="AV350" s="14" t="s">
        <v>90</v>
      </c>
      <c r="AW350" s="14" t="s">
        <v>34</v>
      </c>
      <c r="AX350" s="14" t="s">
        <v>80</v>
      </c>
      <c r="AY350" s="254" t="s">
        <v>135</v>
      </c>
    </row>
    <row r="351" s="14" customFormat="1">
      <c r="A351" s="14"/>
      <c r="B351" s="244"/>
      <c r="C351" s="245"/>
      <c r="D351" s="235" t="s">
        <v>143</v>
      </c>
      <c r="E351" s="246" t="s">
        <v>1</v>
      </c>
      <c r="F351" s="247" t="s">
        <v>250</v>
      </c>
      <c r="G351" s="245"/>
      <c r="H351" s="248">
        <v>3</v>
      </c>
      <c r="I351" s="249"/>
      <c r="J351" s="245"/>
      <c r="K351" s="245"/>
      <c r="L351" s="250"/>
      <c r="M351" s="251"/>
      <c r="N351" s="252"/>
      <c r="O351" s="252"/>
      <c r="P351" s="252"/>
      <c r="Q351" s="252"/>
      <c r="R351" s="252"/>
      <c r="S351" s="252"/>
      <c r="T351" s="253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4" t="s">
        <v>143</v>
      </c>
      <c r="AU351" s="254" t="s">
        <v>90</v>
      </c>
      <c r="AV351" s="14" t="s">
        <v>90</v>
      </c>
      <c r="AW351" s="14" t="s">
        <v>34</v>
      </c>
      <c r="AX351" s="14" t="s">
        <v>80</v>
      </c>
      <c r="AY351" s="254" t="s">
        <v>135</v>
      </c>
    </row>
    <row r="352" s="14" customFormat="1">
      <c r="A352" s="14"/>
      <c r="B352" s="244"/>
      <c r="C352" s="245"/>
      <c r="D352" s="235" t="s">
        <v>143</v>
      </c>
      <c r="E352" s="246" t="s">
        <v>1</v>
      </c>
      <c r="F352" s="247" t="s">
        <v>251</v>
      </c>
      <c r="G352" s="245"/>
      <c r="H352" s="248">
        <v>3</v>
      </c>
      <c r="I352" s="249"/>
      <c r="J352" s="245"/>
      <c r="K352" s="245"/>
      <c r="L352" s="250"/>
      <c r="M352" s="251"/>
      <c r="N352" s="252"/>
      <c r="O352" s="252"/>
      <c r="P352" s="252"/>
      <c r="Q352" s="252"/>
      <c r="R352" s="252"/>
      <c r="S352" s="252"/>
      <c r="T352" s="253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4" t="s">
        <v>143</v>
      </c>
      <c r="AU352" s="254" t="s">
        <v>90</v>
      </c>
      <c r="AV352" s="14" t="s">
        <v>90</v>
      </c>
      <c r="AW352" s="14" t="s">
        <v>34</v>
      </c>
      <c r="AX352" s="14" t="s">
        <v>80</v>
      </c>
      <c r="AY352" s="254" t="s">
        <v>135</v>
      </c>
    </row>
    <row r="353" s="15" customFormat="1">
      <c r="A353" s="15"/>
      <c r="B353" s="255"/>
      <c r="C353" s="256"/>
      <c r="D353" s="235" t="s">
        <v>143</v>
      </c>
      <c r="E353" s="257" t="s">
        <v>1</v>
      </c>
      <c r="F353" s="258" t="s">
        <v>150</v>
      </c>
      <c r="G353" s="256"/>
      <c r="H353" s="259">
        <v>13</v>
      </c>
      <c r="I353" s="260"/>
      <c r="J353" s="256"/>
      <c r="K353" s="256"/>
      <c r="L353" s="261"/>
      <c r="M353" s="262"/>
      <c r="N353" s="263"/>
      <c r="O353" s="263"/>
      <c r="P353" s="263"/>
      <c r="Q353" s="263"/>
      <c r="R353" s="263"/>
      <c r="S353" s="263"/>
      <c r="T353" s="264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65" t="s">
        <v>143</v>
      </c>
      <c r="AU353" s="265" t="s">
        <v>90</v>
      </c>
      <c r="AV353" s="15" t="s">
        <v>141</v>
      </c>
      <c r="AW353" s="15" t="s">
        <v>34</v>
      </c>
      <c r="AX353" s="15" t="s">
        <v>88</v>
      </c>
      <c r="AY353" s="265" t="s">
        <v>135</v>
      </c>
    </row>
    <row r="354" s="2" customFormat="1" ht="24.15" customHeight="1">
      <c r="A354" s="39"/>
      <c r="B354" s="40"/>
      <c r="C354" s="220" t="s">
        <v>289</v>
      </c>
      <c r="D354" s="220" t="s">
        <v>138</v>
      </c>
      <c r="E354" s="221" t="s">
        <v>290</v>
      </c>
      <c r="F354" s="222" t="s">
        <v>291</v>
      </c>
      <c r="G354" s="223" t="s">
        <v>230</v>
      </c>
      <c r="H354" s="224">
        <v>27</v>
      </c>
      <c r="I354" s="225"/>
      <c r="J354" s="226">
        <f>ROUND(I354*H354,2)</f>
        <v>0</v>
      </c>
      <c r="K354" s="222" t="s">
        <v>1</v>
      </c>
      <c r="L354" s="45"/>
      <c r="M354" s="227" t="s">
        <v>1</v>
      </c>
      <c r="N354" s="228" t="s">
        <v>45</v>
      </c>
      <c r="O354" s="92"/>
      <c r="P354" s="229">
        <f>O354*H354</f>
        <v>0</v>
      </c>
      <c r="Q354" s="229">
        <v>0.0093799999999999994</v>
      </c>
      <c r="R354" s="229">
        <f>Q354*H354</f>
        <v>0.25325999999999999</v>
      </c>
      <c r="S354" s="229">
        <v>0</v>
      </c>
      <c r="T354" s="230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31" t="s">
        <v>141</v>
      </c>
      <c r="AT354" s="231" t="s">
        <v>138</v>
      </c>
      <c r="AU354" s="231" t="s">
        <v>90</v>
      </c>
      <c r="AY354" s="18" t="s">
        <v>135</v>
      </c>
      <c r="BE354" s="232">
        <f>IF(N354="základní",J354,0)</f>
        <v>0</v>
      </c>
      <c r="BF354" s="232">
        <f>IF(N354="snížená",J354,0)</f>
        <v>0</v>
      </c>
      <c r="BG354" s="232">
        <f>IF(N354="zákl. přenesená",J354,0)</f>
        <v>0</v>
      </c>
      <c r="BH354" s="232">
        <f>IF(N354="sníž. přenesená",J354,0)</f>
        <v>0</v>
      </c>
      <c r="BI354" s="232">
        <f>IF(N354="nulová",J354,0)</f>
        <v>0</v>
      </c>
      <c r="BJ354" s="18" t="s">
        <v>88</v>
      </c>
      <c r="BK354" s="232">
        <f>ROUND(I354*H354,2)</f>
        <v>0</v>
      </c>
      <c r="BL354" s="18" t="s">
        <v>141</v>
      </c>
      <c r="BM354" s="231" t="s">
        <v>292</v>
      </c>
    </row>
    <row r="355" s="13" customFormat="1">
      <c r="A355" s="13"/>
      <c r="B355" s="233"/>
      <c r="C355" s="234"/>
      <c r="D355" s="235" t="s">
        <v>143</v>
      </c>
      <c r="E355" s="236" t="s">
        <v>1</v>
      </c>
      <c r="F355" s="237" t="s">
        <v>144</v>
      </c>
      <c r="G355" s="234"/>
      <c r="H355" s="236" t="s">
        <v>1</v>
      </c>
      <c r="I355" s="238"/>
      <c r="J355" s="234"/>
      <c r="K355" s="234"/>
      <c r="L355" s="239"/>
      <c r="M355" s="240"/>
      <c r="N355" s="241"/>
      <c r="O355" s="241"/>
      <c r="P355" s="241"/>
      <c r="Q355" s="241"/>
      <c r="R355" s="241"/>
      <c r="S355" s="241"/>
      <c r="T355" s="242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3" t="s">
        <v>143</v>
      </c>
      <c r="AU355" s="243" t="s">
        <v>90</v>
      </c>
      <c r="AV355" s="13" t="s">
        <v>88</v>
      </c>
      <c r="AW355" s="13" t="s">
        <v>34</v>
      </c>
      <c r="AX355" s="13" t="s">
        <v>80</v>
      </c>
      <c r="AY355" s="243" t="s">
        <v>135</v>
      </c>
    </row>
    <row r="356" s="13" customFormat="1">
      <c r="A356" s="13"/>
      <c r="B356" s="233"/>
      <c r="C356" s="234"/>
      <c r="D356" s="235" t="s">
        <v>143</v>
      </c>
      <c r="E356" s="236" t="s">
        <v>1</v>
      </c>
      <c r="F356" s="237" t="s">
        <v>253</v>
      </c>
      <c r="G356" s="234"/>
      <c r="H356" s="236" t="s">
        <v>1</v>
      </c>
      <c r="I356" s="238"/>
      <c r="J356" s="234"/>
      <c r="K356" s="234"/>
      <c r="L356" s="239"/>
      <c r="M356" s="240"/>
      <c r="N356" s="241"/>
      <c r="O356" s="241"/>
      <c r="P356" s="241"/>
      <c r="Q356" s="241"/>
      <c r="R356" s="241"/>
      <c r="S356" s="241"/>
      <c r="T356" s="242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3" t="s">
        <v>143</v>
      </c>
      <c r="AU356" s="243" t="s">
        <v>90</v>
      </c>
      <c r="AV356" s="13" t="s">
        <v>88</v>
      </c>
      <c r="AW356" s="13" t="s">
        <v>34</v>
      </c>
      <c r="AX356" s="13" t="s">
        <v>80</v>
      </c>
      <c r="AY356" s="243" t="s">
        <v>135</v>
      </c>
    </row>
    <row r="357" s="14" customFormat="1">
      <c r="A357" s="14"/>
      <c r="B357" s="244"/>
      <c r="C357" s="245"/>
      <c r="D357" s="235" t="s">
        <v>143</v>
      </c>
      <c r="E357" s="246" t="s">
        <v>1</v>
      </c>
      <c r="F357" s="247" t="s">
        <v>262</v>
      </c>
      <c r="G357" s="245"/>
      <c r="H357" s="248">
        <v>18.5</v>
      </c>
      <c r="I357" s="249"/>
      <c r="J357" s="245"/>
      <c r="K357" s="245"/>
      <c r="L357" s="250"/>
      <c r="M357" s="251"/>
      <c r="N357" s="252"/>
      <c r="O357" s="252"/>
      <c r="P357" s="252"/>
      <c r="Q357" s="252"/>
      <c r="R357" s="252"/>
      <c r="S357" s="252"/>
      <c r="T357" s="253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4" t="s">
        <v>143</v>
      </c>
      <c r="AU357" s="254" t="s">
        <v>90</v>
      </c>
      <c r="AV357" s="14" t="s">
        <v>90</v>
      </c>
      <c r="AW357" s="14" t="s">
        <v>34</v>
      </c>
      <c r="AX357" s="14" t="s">
        <v>80</v>
      </c>
      <c r="AY357" s="254" t="s">
        <v>135</v>
      </c>
    </row>
    <row r="358" s="14" customFormat="1">
      <c r="A358" s="14"/>
      <c r="B358" s="244"/>
      <c r="C358" s="245"/>
      <c r="D358" s="235" t="s">
        <v>143</v>
      </c>
      <c r="E358" s="246" t="s">
        <v>1</v>
      </c>
      <c r="F358" s="247" t="s">
        <v>263</v>
      </c>
      <c r="G358" s="245"/>
      <c r="H358" s="248">
        <v>8.5</v>
      </c>
      <c r="I358" s="249"/>
      <c r="J358" s="245"/>
      <c r="K358" s="245"/>
      <c r="L358" s="250"/>
      <c r="M358" s="251"/>
      <c r="N358" s="252"/>
      <c r="O358" s="252"/>
      <c r="P358" s="252"/>
      <c r="Q358" s="252"/>
      <c r="R358" s="252"/>
      <c r="S358" s="252"/>
      <c r="T358" s="253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4" t="s">
        <v>143</v>
      </c>
      <c r="AU358" s="254" t="s">
        <v>90</v>
      </c>
      <c r="AV358" s="14" t="s">
        <v>90</v>
      </c>
      <c r="AW358" s="14" t="s">
        <v>34</v>
      </c>
      <c r="AX358" s="14" t="s">
        <v>80</v>
      </c>
      <c r="AY358" s="254" t="s">
        <v>135</v>
      </c>
    </row>
    <row r="359" s="15" customFormat="1">
      <c r="A359" s="15"/>
      <c r="B359" s="255"/>
      <c r="C359" s="256"/>
      <c r="D359" s="235" t="s">
        <v>143</v>
      </c>
      <c r="E359" s="257" t="s">
        <v>1</v>
      </c>
      <c r="F359" s="258" t="s">
        <v>150</v>
      </c>
      <c r="G359" s="256"/>
      <c r="H359" s="259">
        <v>27</v>
      </c>
      <c r="I359" s="260"/>
      <c r="J359" s="256"/>
      <c r="K359" s="256"/>
      <c r="L359" s="261"/>
      <c r="M359" s="262"/>
      <c r="N359" s="263"/>
      <c r="O359" s="263"/>
      <c r="P359" s="263"/>
      <c r="Q359" s="263"/>
      <c r="R359" s="263"/>
      <c r="S359" s="263"/>
      <c r="T359" s="264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T359" s="265" t="s">
        <v>143</v>
      </c>
      <c r="AU359" s="265" t="s">
        <v>90</v>
      </c>
      <c r="AV359" s="15" t="s">
        <v>141</v>
      </c>
      <c r="AW359" s="15" t="s">
        <v>34</v>
      </c>
      <c r="AX359" s="15" t="s">
        <v>88</v>
      </c>
      <c r="AY359" s="265" t="s">
        <v>135</v>
      </c>
    </row>
    <row r="360" s="2" customFormat="1" ht="24.15" customHeight="1">
      <c r="A360" s="39"/>
      <c r="B360" s="40"/>
      <c r="C360" s="220" t="s">
        <v>293</v>
      </c>
      <c r="D360" s="220" t="s">
        <v>138</v>
      </c>
      <c r="E360" s="221" t="s">
        <v>294</v>
      </c>
      <c r="F360" s="222" t="s">
        <v>295</v>
      </c>
      <c r="G360" s="223" t="s">
        <v>230</v>
      </c>
      <c r="H360" s="224">
        <v>25</v>
      </c>
      <c r="I360" s="225"/>
      <c r="J360" s="226">
        <f>ROUND(I360*H360,2)</f>
        <v>0</v>
      </c>
      <c r="K360" s="222" t="s">
        <v>1</v>
      </c>
      <c r="L360" s="45"/>
      <c r="M360" s="227" t="s">
        <v>1</v>
      </c>
      <c r="N360" s="228" t="s">
        <v>45</v>
      </c>
      <c r="O360" s="92"/>
      <c r="P360" s="229">
        <f>O360*H360</f>
        <v>0</v>
      </c>
      <c r="Q360" s="229">
        <v>0.015140000000000001</v>
      </c>
      <c r="R360" s="229">
        <f>Q360*H360</f>
        <v>0.3785</v>
      </c>
      <c r="S360" s="229">
        <v>0</v>
      </c>
      <c r="T360" s="230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31" t="s">
        <v>141</v>
      </c>
      <c r="AT360" s="231" t="s">
        <v>138</v>
      </c>
      <c r="AU360" s="231" t="s">
        <v>90</v>
      </c>
      <c r="AY360" s="18" t="s">
        <v>135</v>
      </c>
      <c r="BE360" s="232">
        <f>IF(N360="základní",J360,0)</f>
        <v>0</v>
      </c>
      <c r="BF360" s="232">
        <f>IF(N360="snížená",J360,0)</f>
        <v>0</v>
      </c>
      <c r="BG360" s="232">
        <f>IF(N360="zákl. přenesená",J360,0)</f>
        <v>0</v>
      </c>
      <c r="BH360" s="232">
        <f>IF(N360="sníž. přenesená",J360,0)</f>
        <v>0</v>
      </c>
      <c r="BI360" s="232">
        <f>IF(N360="nulová",J360,0)</f>
        <v>0</v>
      </c>
      <c r="BJ360" s="18" t="s">
        <v>88</v>
      </c>
      <c r="BK360" s="232">
        <f>ROUND(I360*H360,2)</f>
        <v>0</v>
      </c>
      <c r="BL360" s="18" t="s">
        <v>141</v>
      </c>
      <c r="BM360" s="231" t="s">
        <v>296</v>
      </c>
    </row>
    <row r="361" s="13" customFormat="1">
      <c r="A361" s="13"/>
      <c r="B361" s="233"/>
      <c r="C361" s="234"/>
      <c r="D361" s="235" t="s">
        <v>143</v>
      </c>
      <c r="E361" s="236" t="s">
        <v>1</v>
      </c>
      <c r="F361" s="237" t="s">
        <v>144</v>
      </c>
      <c r="G361" s="234"/>
      <c r="H361" s="236" t="s">
        <v>1</v>
      </c>
      <c r="I361" s="238"/>
      <c r="J361" s="234"/>
      <c r="K361" s="234"/>
      <c r="L361" s="239"/>
      <c r="M361" s="240"/>
      <c r="N361" s="241"/>
      <c r="O361" s="241"/>
      <c r="P361" s="241"/>
      <c r="Q361" s="241"/>
      <c r="R361" s="241"/>
      <c r="S361" s="241"/>
      <c r="T361" s="242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3" t="s">
        <v>143</v>
      </c>
      <c r="AU361" s="243" t="s">
        <v>90</v>
      </c>
      <c r="AV361" s="13" t="s">
        <v>88</v>
      </c>
      <c r="AW361" s="13" t="s">
        <v>34</v>
      </c>
      <c r="AX361" s="13" t="s">
        <v>80</v>
      </c>
      <c r="AY361" s="243" t="s">
        <v>135</v>
      </c>
    </row>
    <row r="362" s="13" customFormat="1">
      <c r="A362" s="13"/>
      <c r="B362" s="233"/>
      <c r="C362" s="234"/>
      <c r="D362" s="235" t="s">
        <v>143</v>
      </c>
      <c r="E362" s="236" t="s">
        <v>1</v>
      </c>
      <c r="F362" s="237" t="s">
        <v>253</v>
      </c>
      <c r="G362" s="234"/>
      <c r="H362" s="236" t="s">
        <v>1</v>
      </c>
      <c r="I362" s="238"/>
      <c r="J362" s="234"/>
      <c r="K362" s="234"/>
      <c r="L362" s="239"/>
      <c r="M362" s="240"/>
      <c r="N362" s="241"/>
      <c r="O362" s="241"/>
      <c r="P362" s="241"/>
      <c r="Q362" s="241"/>
      <c r="R362" s="241"/>
      <c r="S362" s="241"/>
      <c r="T362" s="242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3" t="s">
        <v>143</v>
      </c>
      <c r="AU362" s="243" t="s">
        <v>90</v>
      </c>
      <c r="AV362" s="13" t="s">
        <v>88</v>
      </c>
      <c r="AW362" s="13" t="s">
        <v>34</v>
      </c>
      <c r="AX362" s="13" t="s">
        <v>80</v>
      </c>
      <c r="AY362" s="243" t="s">
        <v>135</v>
      </c>
    </row>
    <row r="363" s="14" customFormat="1">
      <c r="A363" s="14"/>
      <c r="B363" s="244"/>
      <c r="C363" s="245"/>
      <c r="D363" s="235" t="s">
        <v>143</v>
      </c>
      <c r="E363" s="246" t="s">
        <v>1</v>
      </c>
      <c r="F363" s="247" t="s">
        <v>264</v>
      </c>
      <c r="G363" s="245"/>
      <c r="H363" s="248">
        <v>16</v>
      </c>
      <c r="I363" s="249"/>
      <c r="J363" s="245"/>
      <c r="K363" s="245"/>
      <c r="L363" s="250"/>
      <c r="M363" s="251"/>
      <c r="N363" s="252"/>
      <c r="O363" s="252"/>
      <c r="P363" s="252"/>
      <c r="Q363" s="252"/>
      <c r="R363" s="252"/>
      <c r="S363" s="252"/>
      <c r="T363" s="253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4" t="s">
        <v>143</v>
      </c>
      <c r="AU363" s="254" t="s">
        <v>90</v>
      </c>
      <c r="AV363" s="14" t="s">
        <v>90</v>
      </c>
      <c r="AW363" s="14" t="s">
        <v>34</v>
      </c>
      <c r="AX363" s="14" t="s">
        <v>80</v>
      </c>
      <c r="AY363" s="254" t="s">
        <v>135</v>
      </c>
    </row>
    <row r="364" s="14" customFormat="1">
      <c r="A364" s="14"/>
      <c r="B364" s="244"/>
      <c r="C364" s="245"/>
      <c r="D364" s="235" t="s">
        <v>143</v>
      </c>
      <c r="E364" s="246" t="s">
        <v>1</v>
      </c>
      <c r="F364" s="247" t="s">
        <v>265</v>
      </c>
      <c r="G364" s="245"/>
      <c r="H364" s="248">
        <v>4</v>
      </c>
      <c r="I364" s="249"/>
      <c r="J364" s="245"/>
      <c r="K364" s="245"/>
      <c r="L364" s="250"/>
      <c r="M364" s="251"/>
      <c r="N364" s="252"/>
      <c r="O364" s="252"/>
      <c r="P364" s="252"/>
      <c r="Q364" s="252"/>
      <c r="R364" s="252"/>
      <c r="S364" s="252"/>
      <c r="T364" s="253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4" t="s">
        <v>143</v>
      </c>
      <c r="AU364" s="254" t="s">
        <v>90</v>
      </c>
      <c r="AV364" s="14" t="s">
        <v>90</v>
      </c>
      <c r="AW364" s="14" t="s">
        <v>34</v>
      </c>
      <c r="AX364" s="14" t="s">
        <v>80</v>
      </c>
      <c r="AY364" s="254" t="s">
        <v>135</v>
      </c>
    </row>
    <row r="365" s="14" customFormat="1">
      <c r="A365" s="14"/>
      <c r="B365" s="244"/>
      <c r="C365" s="245"/>
      <c r="D365" s="235" t="s">
        <v>143</v>
      </c>
      <c r="E365" s="246" t="s">
        <v>1</v>
      </c>
      <c r="F365" s="247" t="s">
        <v>266</v>
      </c>
      <c r="G365" s="245"/>
      <c r="H365" s="248">
        <v>5</v>
      </c>
      <c r="I365" s="249"/>
      <c r="J365" s="245"/>
      <c r="K365" s="245"/>
      <c r="L365" s="250"/>
      <c r="M365" s="251"/>
      <c r="N365" s="252"/>
      <c r="O365" s="252"/>
      <c r="P365" s="252"/>
      <c r="Q365" s="252"/>
      <c r="R365" s="252"/>
      <c r="S365" s="252"/>
      <c r="T365" s="253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4" t="s">
        <v>143</v>
      </c>
      <c r="AU365" s="254" t="s">
        <v>90</v>
      </c>
      <c r="AV365" s="14" t="s">
        <v>90</v>
      </c>
      <c r="AW365" s="14" t="s">
        <v>34</v>
      </c>
      <c r="AX365" s="14" t="s">
        <v>80</v>
      </c>
      <c r="AY365" s="254" t="s">
        <v>135</v>
      </c>
    </row>
    <row r="366" s="15" customFormat="1">
      <c r="A366" s="15"/>
      <c r="B366" s="255"/>
      <c r="C366" s="256"/>
      <c r="D366" s="235" t="s">
        <v>143</v>
      </c>
      <c r="E366" s="257" t="s">
        <v>1</v>
      </c>
      <c r="F366" s="258" t="s">
        <v>150</v>
      </c>
      <c r="G366" s="256"/>
      <c r="H366" s="259">
        <v>25</v>
      </c>
      <c r="I366" s="260"/>
      <c r="J366" s="256"/>
      <c r="K366" s="256"/>
      <c r="L366" s="261"/>
      <c r="M366" s="262"/>
      <c r="N366" s="263"/>
      <c r="O366" s="263"/>
      <c r="P366" s="263"/>
      <c r="Q366" s="263"/>
      <c r="R366" s="263"/>
      <c r="S366" s="263"/>
      <c r="T366" s="264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65" t="s">
        <v>143</v>
      </c>
      <c r="AU366" s="265" t="s">
        <v>90</v>
      </c>
      <c r="AV366" s="15" t="s">
        <v>141</v>
      </c>
      <c r="AW366" s="15" t="s">
        <v>34</v>
      </c>
      <c r="AX366" s="15" t="s">
        <v>88</v>
      </c>
      <c r="AY366" s="265" t="s">
        <v>135</v>
      </c>
    </row>
    <row r="367" s="2" customFormat="1" ht="24.15" customHeight="1">
      <c r="A367" s="39"/>
      <c r="B367" s="40"/>
      <c r="C367" s="220" t="s">
        <v>297</v>
      </c>
      <c r="D367" s="220" t="s">
        <v>138</v>
      </c>
      <c r="E367" s="221" t="s">
        <v>298</v>
      </c>
      <c r="F367" s="222" t="s">
        <v>299</v>
      </c>
      <c r="G367" s="223" t="s">
        <v>230</v>
      </c>
      <c r="H367" s="224">
        <v>12</v>
      </c>
      <c r="I367" s="225"/>
      <c r="J367" s="226">
        <f>ROUND(I367*H367,2)</f>
        <v>0</v>
      </c>
      <c r="K367" s="222" t="s">
        <v>1</v>
      </c>
      <c r="L367" s="45"/>
      <c r="M367" s="227" t="s">
        <v>1</v>
      </c>
      <c r="N367" s="228" t="s">
        <v>45</v>
      </c>
      <c r="O367" s="92"/>
      <c r="P367" s="229">
        <f>O367*H367</f>
        <v>0</v>
      </c>
      <c r="Q367" s="229">
        <v>0.016969999999999999</v>
      </c>
      <c r="R367" s="229">
        <f>Q367*H367</f>
        <v>0.20363999999999999</v>
      </c>
      <c r="S367" s="229">
        <v>0</v>
      </c>
      <c r="T367" s="230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31" t="s">
        <v>141</v>
      </c>
      <c r="AT367" s="231" t="s">
        <v>138</v>
      </c>
      <c r="AU367" s="231" t="s">
        <v>90</v>
      </c>
      <c r="AY367" s="18" t="s">
        <v>135</v>
      </c>
      <c r="BE367" s="232">
        <f>IF(N367="základní",J367,0)</f>
        <v>0</v>
      </c>
      <c r="BF367" s="232">
        <f>IF(N367="snížená",J367,0)</f>
        <v>0</v>
      </c>
      <c r="BG367" s="232">
        <f>IF(N367="zákl. přenesená",J367,0)</f>
        <v>0</v>
      </c>
      <c r="BH367" s="232">
        <f>IF(N367="sníž. přenesená",J367,0)</f>
        <v>0</v>
      </c>
      <c r="BI367" s="232">
        <f>IF(N367="nulová",J367,0)</f>
        <v>0</v>
      </c>
      <c r="BJ367" s="18" t="s">
        <v>88</v>
      </c>
      <c r="BK367" s="232">
        <f>ROUND(I367*H367,2)</f>
        <v>0</v>
      </c>
      <c r="BL367" s="18" t="s">
        <v>141</v>
      </c>
      <c r="BM367" s="231" t="s">
        <v>300</v>
      </c>
    </row>
    <row r="368" s="13" customFormat="1">
      <c r="A368" s="13"/>
      <c r="B368" s="233"/>
      <c r="C368" s="234"/>
      <c r="D368" s="235" t="s">
        <v>143</v>
      </c>
      <c r="E368" s="236" t="s">
        <v>1</v>
      </c>
      <c r="F368" s="237" t="s">
        <v>144</v>
      </c>
      <c r="G368" s="234"/>
      <c r="H368" s="236" t="s">
        <v>1</v>
      </c>
      <c r="I368" s="238"/>
      <c r="J368" s="234"/>
      <c r="K368" s="234"/>
      <c r="L368" s="239"/>
      <c r="M368" s="240"/>
      <c r="N368" s="241"/>
      <c r="O368" s="241"/>
      <c r="P368" s="241"/>
      <c r="Q368" s="241"/>
      <c r="R368" s="241"/>
      <c r="S368" s="241"/>
      <c r="T368" s="242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3" t="s">
        <v>143</v>
      </c>
      <c r="AU368" s="243" t="s">
        <v>90</v>
      </c>
      <c r="AV368" s="13" t="s">
        <v>88</v>
      </c>
      <c r="AW368" s="13" t="s">
        <v>34</v>
      </c>
      <c r="AX368" s="13" t="s">
        <v>80</v>
      </c>
      <c r="AY368" s="243" t="s">
        <v>135</v>
      </c>
    </row>
    <row r="369" s="13" customFormat="1">
      <c r="A369" s="13"/>
      <c r="B369" s="233"/>
      <c r="C369" s="234"/>
      <c r="D369" s="235" t="s">
        <v>143</v>
      </c>
      <c r="E369" s="236" t="s">
        <v>1</v>
      </c>
      <c r="F369" s="237" t="s">
        <v>253</v>
      </c>
      <c r="G369" s="234"/>
      <c r="H369" s="236" t="s">
        <v>1</v>
      </c>
      <c r="I369" s="238"/>
      <c r="J369" s="234"/>
      <c r="K369" s="234"/>
      <c r="L369" s="239"/>
      <c r="M369" s="240"/>
      <c r="N369" s="241"/>
      <c r="O369" s="241"/>
      <c r="P369" s="241"/>
      <c r="Q369" s="241"/>
      <c r="R369" s="241"/>
      <c r="S369" s="241"/>
      <c r="T369" s="242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3" t="s">
        <v>143</v>
      </c>
      <c r="AU369" s="243" t="s">
        <v>90</v>
      </c>
      <c r="AV369" s="13" t="s">
        <v>88</v>
      </c>
      <c r="AW369" s="13" t="s">
        <v>34</v>
      </c>
      <c r="AX369" s="13" t="s">
        <v>80</v>
      </c>
      <c r="AY369" s="243" t="s">
        <v>135</v>
      </c>
    </row>
    <row r="370" s="14" customFormat="1">
      <c r="A370" s="14"/>
      <c r="B370" s="244"/>
      <c r="C370" s="245"/>
      <c r="D370" s="235" t="s">
        <v>143</v>
      </c>
      <c r="E370" s="246" t="s">
        <v>1</v>
      </c>
      <c r="F370" s="247" t="s">
        <v>267</v>
      </c>
      <c r="G370" s="245"/>
      <c r="H370" s="248">
        <v>12</v>
      </c>
      <c r="I370" s="249"/>
      <c r="J370" s="245"/>
      <c r="K370" s="245"/>
      <c r="L370" s="250"/>
      <c r="M370" s="251"/>
      <c r="N370" s="252"/>
      <c r="O370" s="252"/>
      <c r="P370" s="252"/>
      <c r="Q370" s="252"/>
      <c r="R370" s="252"/>
      <c r="S370" s="252"/>
      <c r="T370" s="253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4" t="s">
        <v>143</v>
      </c>
      <c r="AU370" s="254" t="s">
        <v>90</v>
      </c>
      <c r="AV370" s="14" t="s">
        <v>90</v>
      </c>
      <c r="AW370" s="14" t="s">
        <v>34</v>
      </c>
      <c r="AX370" s="14" t="s">
        <v>80</v>
      </c>
      <c r="AY370" s="254" t="s">
        <v>135</v>
      </c>
    </row>
    <row r="371" s="15" customFormat="1">
      <c r="A371" s="15"/>
      <c r="B371" s="255"/>
      <c r="C371" s="256"/>
      <c r="D371" s="235" t="s">
        <v>143</v>
      </c>
      <c r="E371" s="257" t="s">
        <v>1</v>
      </c>
      <c r="F371" s="258" t="s">
        <v>150</v>
      </c>
      <c r="G371" s="256"/>
      <c r="H371" s="259">
        <v>12</v>
      </c>
      <c r="I371" s="260"/>
      <c r="J371" s="256"/>
      <c r="K371" s="256"/>
      <c r="L371" s="261"/>
      <c r="M371" s="262"/>
      <c r="N371" s="263"/>
      <c r="O371" s="263"/>
      <c r="P371" s="263"/>
      <c r="Q371" s="263"/>
      <c r="R371" s="263"/>
      <c r="S371" s="263"/>
      <c r="T371" s="264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T371" s="265" t="s">
        <v>143</v>
      </c>
      <c r="AU371" s="265" t="s">
        <v>90</v>
      </c>
      <c r="AV371" s="15" t="s">
        <v>141</v>
      </c>
      <c r="AW371" s="15" t="s">
        <v>34</v>
      </c>
      <c r="AX371" s="15" t="s">
        <v>88</v>
      </c>
      <c r="AY371" s="265" t="s">
        <v>135</v>
      </c>
    </row>
    <row r="372" s="2" customFormat="1" ht="24.15" customHeight="1">
      <c r="A372" s="39"/>
      <c r="B372" s="40"/>
      <c r="C372" s="220" t="s">
        <v>301</v>
      </c>
      <c r="D372" s="220" t="s">
        <v>138</v>
      </c>
      <c r="E372" s="221" t="s">
        <v>302</v>
      </c>
      <c r="F372" s="222" t="s">
        <v>303</v>
      </c>
      <c r="G372" s="223" t="s">
        <v>230</v>
      </c>
      <c r="H372" s="224">
        <v>3</v>
      </c>
      <c r="I372" s="225"/>
      <c r="J372" s="226">
        <f>ROUND(I372*H372,2)</f>
        <v>0</v>
      </c>
      <c r="K372" s="222" t="s">
        <v>1</v>
      </c>
      <c r="L372" s="45"/>
      <c r="M372" s="227" t="s">
        <v>1</v>
      </c>
      <c r="N372" s="228" t="s">
        <v>45</v>
      </c>
      <c r="O372" s="92"/>
      <c r="P372" s="229">
        <f>O372*H372</f>
        <v>0</v>
      </c>
      <c r="Q372" s="229">
        <v>0.01609</v>
      </c>
      <c r="R372" s="229">
        <f>Q372*H372</f>
        <v>0.04827</v>
      </c>
      <c r="S372" s="229">
        <v>0</v>
      </c>
      <c r="T372" s="230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31" t="s">
        <v>141</v>
      </c>
      <c r="AT372" s="231" t="s">
        <v>138</v>
      </c>
      <c r="AU372" s="231" t="s">
        <v>90</v>
      </c>
      <c r="AY372" s="18" t="s">
        <v>135</v>
      </c>
      <c r="BE372" s="232">
        <f>IF(N372="základní",J372,0)</f>
        <v>0</v>
      </c>
      <c r="BF372" s="232">
        <f>IF(N372="snížená",J372,0)</f>
        <v>0</v>
      </c>
      <c r="BG372" s="232">
        <f>IF(N372="zákl. přenesená",J372,0)</f>
        <v>0</v>
      </c>
      <c r="BH372" s="232">
        <f>IF(N372="sníž. přenesená",J372,0)</f>
        <v>0</v>
      </c>
      <c r="BI372" s="232">
        <f>IF(N372="nulová",J372,0)</f>
        <v>0</v>
      </c>
      <c r="BJ372" s="18" t="s">
        <v>88</v>
      </c>
      <c r="BK372" s="232">
        <f>ROUND(I372*H372,2)</f>
        <v>0</v>
      </c>
      <c r="BL372" s="18" t="s">
        <v>141</v>
      </c>
      <c r="BM372" s="231" t="s">
        <v>304</v>
      </c>
    </row>
    <row r="373" s="13" customFormat="1">
      <c r="A373" s="13"/>
      <c r="B373" s="233"/>
      <c r="C373" s="234"/>
      <c r="D373" s="235" t="s">
        <v>143</v>
      </c>
      <c r="E373" s="236" t="s">
        <v>1</v>
      </c>
      <c r="F373" s="237" t="s">
        <v>144</v>
      </c>
      <c r="G373" s="234"/>
      <c r="H373" s="236" t="s">
        <v>1</v>
      </c>
      <c r="I373" s="238"/>
      <c r="J373" s="234"/>
      <c r="K373" s="234"/>
      <c r="L373" s="239"/>
      <c r="M373" s="240"/>
      <c r="N373" s="241"/>
      <c r="O373" s="241"/>
      <c r="P373" s="241"/>
      <c r="Q373" s="241"/>
      <c r="R373" s="241"/>
      <c r="S373" s="241"/>
      <c r="T373" s="242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3" t="s">
        <v>143</v>
      </c>
      <c r="AU373" s="243" t="s">
        <v>90</v>
      </c>
      <c r="AV373" s="13" t="s">
        <v>88</v>
      </c>
      <c r="AW373" s="13" t="s">
        <v>34</v>
      </c>
      <c r="AX373" s="13" t="s">
        <v>80</v>
      </c>
      <c r="AY373" s="243" t="s">
        <v>135</v>
      </c>
    </row>
    <row r="374" s="13" customFormat="1">
      <c r="A374" s="13"/>
      <c r="B374" s="233"/>
      <c r="C374" s="234"/>
      <c r="D374" s="235" t="s">
        <v>143</v>
      </c>
      <c r="E374" s="236" t="s">
        <v>1</v>
      </c>
      <c r="F374" s="237" t="s">
        <v>253</v>
      </c>
      <c r="G374" s="234"/>
      <c r="H374" s="236" t="s">
        <v>1</v>
      </c>
      <c r="I374" s="238"/>
      <c r="J374" s="234"/>
      <c r="K374" s="234"/>
      <c r="L374" s="239"/>
      <c r="M374" s="240"/>
      <c r="N374" s="241"/>
      <c r="O374" s="241"/>
      <c r="P374" s="241"/>
      <c r="Q374" s="241"/>
      <c r="R374" s="241"/>
      <c r="S374" s="241"/>
      <c r="T374" s="242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3" t="s">
        <v>143</v>
      </c>
      <c r="AU374" s="243" t="s">
        <v>90</v>
      </c>
      <c r="AV374" s="13" t="s">
        <v>88</v>
      </c>
      <c r="AW374" s="13" t="s">
        <v>34</v>
      </c>
      <c r="AX374" s="13" t="s">
        <v>80</v>
      </c>
      <c r="AY374" s="243" t="s">
        <v>135</v>
      </c>
    </row>
    <row r="375" s="14" customFormat="1">
      <c r="A375" s="14"/>
      <c r="B375" s="244"/>
      <c r="C375" s="245"/>
      <c r="D375" s="235" t="s">
        <v>143</v>
      </c>
      <c r="E375" s="246" t="s">
        <v>1</v>
      </c>
      <c r="F375" s="247" t="s">
        <v>268</v>
      </c>
      <c r="G375" s="245"/>
      <c r="H375" s="248">
        <v>3</v>
      </c>
      <c r="I375" s="249"/>
      <c r="J375" s="245"/>
      <c r="K375" s="245"/>
      <c r="L375" s="250"/>
      <c r="M375" s="251"/>
      <c r="N375" s="252"/>
      <c r="O375" s="252"/>
      <c r="P375" s="252"/>
      <c r="Q375" s="252"/>
      <c r="R375" s="252"/>
      <c r="S375" s="252"/>
      <c r="T375" s="253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4" t="s">
        <v>143</v>
      </c>
      <c r="AU375" s="254" t="s">
        <v>90</v>
      </c>
      <c r="AV375" s="14" t="s">
        <v>90</v>
      </c>
      <c r="AW375" s="14" t="s">
        <v>34</v>
      </c>
      <c r="AX375" s="14" t="s">
        <v>80</v>
      </c>
      <c r="AY375" s="254" t="s">
        <v>135</v>
      </c>
    </row>
    <row r="376" s="15" customFormat="1">
      <c r="A376" s="15"/>
      <c r="B376" s="255"/>
      <c r="C376" s="256"/>
      <c r="D376" s="235" t="s">
        <v>143</v>
      </c>
      <c r="E376" s="257" t="s">
        <v>1</v>
      </c>
      <c r="F376" s="258" t="s">
        <v>150</v>
      </c>
      <c r="G376" s="256"/>
      <c r="H376" s="259">
        <v>3</v>
      </c>
      <c r="I376" s="260"/>
      <c r="J376" s="256"/>
      <c r="K376" s="256"/>
      <c r="L376" s="261"/>
      <c r="M376" s="262"/>
      <c r="N376" s="263"/>
      <c r="O376" s="263"/>
      <c r="P376" s="263"/>
      <c r="Q376" s="263"/>
      <c r="R376" s="263"/>
      <c r="S376" s="263"/>
      <c r="T376" s="264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T376" s="265" t="s">
        <v>143</v>
      </c>
      <c r="AU376" s="265" t="s">
        <v>90</v>
      </c>
      <c r="AV376" s="15" t="s">
        <v>141</v>
      </c>
      <c r="AW376" s="15" t="s">
        <v>34</v>
      </c>
      <c r="AX376" s="15" t="s">
        <v>88</v>
      </c>
      <c r="AY376" s="265" t="s">
        <v>135</v>
      </c>
    </row>
    <row r="377" s="12" customFormat="1" ht="22.8" customHeight="1">
      <c r="A377" s="12"/>
      <c r="B377" s="204"/>
      <c r="C377" s="205"/>
      <c r="D377" s="206" t="s">
        <v>79</v>
      </c>
      <c r="E377" s="218" t="s">
        <v>305</v>
      </c>
      <c r="F377" s="218" t="s">
        <v>306</v>
      </c>
      <c r="G377" s="205"/>
      <c r="H377" s="205"/>
      <c r="I377" s="208"/>
      <c r="J377" s="219">
        <f>BK377</f>
        <v>0</v>
      </c>
      <c r="K377" s="205"/>
      <c r="L377" s="210"/>
      <c r="M377" s="211"/>
      <c r="N377" s="212"/>
      <c r="O377" s="212"/>
      <c r="P377" s="213">
        <f>SUM(P378:P385)</f>
        <v>0</v>
      </c>
      <c r="Q377" s="212"/>
      <c r="R377" s="213">
        <f>SUM(R378:R385)</f>
        <v>0</v>
      </c>
      <c r="S377" s="212"/>
      <c r="T377" s="214">
        <f>SUM(T378:T385)</f>
        <v>0</v>
      </c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R377" s="215" t="s">
        <v>88</v>
      </c>
      <c r="AT377" s="216" t="s">
        <v>79</v>
      </c>
      <c r="AU377" s="216" t="s">
        <v>88</v>
      </c>
      <c r="AY377" s="215" t="s">
        <v>135</v>
      </c>
      <c r="BK377" s="217">
        <f>SUM(BK378:BK385)</f>
        <v>0</v>
      </c>
    </row>
    <row r="378" s="2" customFormat="1" ht="33" customHeight="1">
      <c r="A378" s="39"/>
      <c r="B378" s="40"/>
      <c r="C378" s="220" t="s">
        <v>307</v>
      </c>
      <c r="D378" s="220" t="s">
        <v>138</v>
      </c>
      <c r="E378" s="221" t="s">
        <v>308</v>
      </c>
      <c r="F378" s="222" t="s">
        <v>309</v>
      </c>
      <c r="G378" s="223" t="s">
        <v>310</v>
      </c>
      <c r="H378" s="224">
        <v>10.880000000000001</v>
      </c>
      <c r="I378" s="225"/>
      <c r="J378" s="226">
        <f>ROUND(I378*H378,2)</f>
        <v>0</v>
      </c>
      <c r="K378" s="222" t="s">
        <v>210</v>
      </c>
      <c r="L378" s="45"/>
      <c r="M378" s="227" t="s">
        <v>1</v>
      </c>
      <c r="N378" s="228" t="s">
        <v>45</v>
      </c>
      <c r="O378" s="92"/>
      <c r="P378" s="229">
        <f>O378*H378</f>
        <v>0</v>
      </c>
      <c r="Q378" s="229">
        <v>0</v>
      </c>
      <c r="R378" s="229">
        <f>Q378*H378</f>
        <v>0</v>
      </c>
      <c r="S378" s="229">
        <v>0</v>
      </c>
      <c r="T378" s="230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31" t="s">
        <v>141</v>
      </c>
      <c r="AT378" s="231" t="s">
        <v>138</v>
      </c>
      <c r="AU378" s="231" t="s">
        <v>90</v>
      </c>
      <c r="AY378" s="18" t="s">
        <v>135</v>
      </c>
      <c r="BE378" s="232">
        <f>IF(N378="základní",J378,0)</f>
        <v>0</v>
      </c>
      <c r="BF378" s="232">
        <f>IF(N378="snížená",J378,0)</f>
        <v>0</v>
      </c>
      <c r="BG378" s="232">
        <f>IF(N378="zákl. přenesená",J378,0)</f>
        <v>0</v>
      </c>
      <c r="BH378" s="232">
        <f>IF(N378="sníž. přenesená",J378,0)</f>
        <v>0</v>
      </c>
      <c r="BI378" s="232">
        <f>IF(N378="nulová",J378,0)</f>
        <v>0</v>
      </c>
      <c r="BJ378" s="18" t="s">
        <v>88</v>
      </c>
      <c r="BK378" s="232">
        <f>ROUND(I378*H378,2)</f>
        <v>0</v>
      </c>
      <c r="BL378" s="18" t="s">
        <v>141</v>
      </c>
      <c r="BM378" s="231" t="s">
        <v>311</v>
      </c>
    </row>
    <row r="379" s="2" customFormat="1" ht="21.75" customHeight="1">
      <c r="A379" s="39"/>
      <c r="B379" s="40"/>
      <c r="C379" s="220" t="s">
        <v>312</v>
      </c>
      <c r="D379" s="220" t="s">
        <v>138</v>
      </c>
      <c r="E379" s="221" t="s">
        <v>313</v>
      </c>
      <c r="F379" s="222" t="s">
        <v>314</v>
      </c>
      <c r="G379" s="223" t="s">
        <v>310</v>
      </c>
      <c r="H379" s="224">
        <v>130.56</v>
      </c>
      <c r="I379" s="225"/>
      <c r="J379" s="226">
        <f>ROUND(I379*H379,2)</f>
        <v>0</v>
      </c>
      <c r="K379" s="222" t="s">
        <v>210</v>
      </c>
      <c r="L379" s="45"/>
      <c r="M379" s="227" t="s">
        <v>1</v>
      </c>
      <c r="N379" s="228" t="s">
        <v>45</v>
      </c>
      <c r="O379" s="92"/>
      <c r="P379" s="229">
        <f>O379*H379</f>
        <v>0</v>
      </c>
      <c r="Q379" s="229">
        <v>0</v>
      </c>
      <c r="R379" s="229">
        <f>Q379*H379</f>
        <v>0</v>
      </c>
      <c r="S379" s="229">
        <v>0</v>
      </c>
      <c r="T379" s="230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31" t="s">
        <v>141</v>
      </c>
      <c r="AT379" s="231" t="s">
        <v>138</v>
      </c>
      <c r="AU379" s="231" t="s">
        <v>90</v>
      </c>
      <c r="AY379" s="18" t="s">
        <v>135</v>
      </c>
      <c r="BE379" s="232">
        <f>IF(N379="základní",J379,0)</f>
        <v>0</v>
      </c>
      <c r="BF379" s="232">
        <f>IF(N379="snížená",J379,0)</f>
        <v>0</v>
      </c>
      <c r="BG379" s="232">
        <f>IF(N379="zákl. přenesená",J379,0)</f>
        <v>0</v>
      </c>
      <c r="BH379" s="232">
        <f>IF(N379="sníž. přenesená",J379,0)</f>
        <v>0</v>
      </c>
      <c r="BI379" s="232">
        <f>IF(N379="nulová",J379,0)</f>
        <v>0</v>
      </c>
      <c r="BJ379" s="18" t="s">
        <v>88</v>
      </c>
      <c r="BK379" s="232">
        <f>ROUND(I379*H379,2)</f>
        <v>0</v>
      </c>
      <c r="BL379" s="18" t="s">
        <v>141</v>
      </c>
      <c r="BM379" s="231" t="s">
        <v>315</v>
      </c>
    </row>
    <row r="380" s="14" customFormat="1">
      <c r="A380" s="14"/>
      <c r="B380" s="244"/>
      <c r="C380" s="245"/>
      <c r="D380" s="235" t="s">
        <v>143</v>
      </c>
      <c r="E380" s="245"/>
      <c r="F380" s="247" t="s">
        <v>316</v>
      </c>
      <c r="G380" s="245"/>
      <c r="H380" s="248">
        <v>130.56</v>
      </c>
      <c r="I380" s="249"/>
      <c r="J380" s="245"/>
      <c r="K380" s="245"/>
      <c r="L380" s="250"/>
      <c r="M380" s="251"/>
      <c r="N380" s="252"/>
      <c r="O380" s="252"/>
      <c r="P380" s="252"/>
      <c r="Q380" s="252"/>
      <c r="R380" s="252"/>
      <c r="S380" s="252"/>
      <c r="T380" s="253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54" t="s">
        <v>143</v>
      </c>
      <c r="AU380" s="254" t="s">
        <v>90</v>
      </c>
      <c r="AV380" s="14" t="s">
        <v>90</v>
      </c>
      <c r="AW380" s="14" t="s">
        <v>4</v>
      </c>
      <c r="AX380" s="14" t="s">
        <v>88</v>
      </c>
      <c r="AY380" s="254" t="s">
        <v>135</v>
      </c>
    </row>
    <row r="381" s="2" customFormat="1" ht="16.5" customHeight="1">
      <c r="A381" s="39"/>
      <c r="B381" s="40"/>
      <c r="C381" s="220" t="s">
        <v>317</v>
      </c>
      <c r="D381" s="220" t="s">
        <v>138</v>
      </c>
      <c r="E381" s="221" t="s">
        <v>318</v>
      </c>
      <c r="F381" s="222" t="s">
        <v>319</v>
      </c>
      <c r="G381" s="223" t="s">
        <v>310</v>
      </c>
      <c r="H381" s="224">
        <v>10.880000000000001</v>
      </c>
      <c r="I381" s="225"/>
      <c r="J381" s="226">
        <f>ROUND(I381*H381,2)</f>
        <v>0</v>
      </c>
      <c r="K381" s="222" t="s">
        <v>210</v>
      </c>
      <c r="L381" s="45"/>
      <c r="M381" s="227" t="s">
        <v>1</v>
      </c>
      <c r="N381" s="228" t="s">
        <v>45</v>
      </c>
      <c r="O381" s="92"/>
      <c r="P381" s="229">
        <f>O381*H381</f>
        <v>0</v>
      </c>
      <c r="Q381" s="229">
        <v>0</v>
      </c>
      <c r="R381" s="229">
        <f>Q381*H381</f>
        <v>0</v>
      </c>
      <c r="S381" s="229">
        <v>0</v>
      </c>
      <c r="T381" s="230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31" t="s">
        <v>141</v>
      </c>
      <c r="AT381" s="231" t="s">
        <v>138</v>
      </c>
      <c r="AU381" s="231" t="s">
        <v>90</v>
      </c>
      <c r="AY381" s="18" t="s">
        <v>135</v>
      </c>
      <c r="BE381" s="232">
        <f>IF(N381="základní",J381,0)</f>
        <v>0</v>
      </c>
      <c r="BF381" s="232">
        <f>IF(N381="snížená",J381,0)</f>
        <v>0</v>
      </c>
      <c r="BG381" s="232">
        <f>IF(N381="zákl. přenesená",J381,0)</f>
        <v>0</v>
      </c>
      <c r="BH381" s="232">
        <f>IF(N381="sníž. přenesená",J381,0)</f>
        <v>0</v>
      </c>
      <c r="BI381" s="232">
        <f>IF(N381="nulová",J381,0)</f>
        <v>0</v>
      </c>
      <c r="BJ381" s="18" t="s">
        <v>88</v>
      </c>
      <c r="BK381" s="232">
        <f>ROUND(I381*H381,2)</f>
        <v>0</v>
      </c>
      <c r="BL381" s="18" t="s">
        <v>141</v>
      </c>
      <c r="BM381" s="231" t="s">
        <v>320</v>
      </c>
    </row>
    <row r="382" s="2" customFormat="1" ht="33" customHeight="1">
      <c r="A382" s="39"/>
      <c r="B382" s="40"/>
      <c r="C382" s="220" t="s">
        <v>321</v>
      </c>
      <c r="D382" s="220" t="s">
        <v>138</v>
      </c>
      <c r="E382" s="221" t="s">
        <v>322</v>
      </c>
      <c r="F382" s="222" t="s">
        <v>323</v>
      </c>
      <c r="G382" s="223" t="s">
        <v>310</v>
      </c>
      <c r="H382" s="224">
        <v>10.880000000000001</v>
      </c>
      <c r="I382" s="225"/>
      <c r="J382" s="226">
        <f>ROUND(I382*H382,2)</f>
        <v>0</v>
      </c>
      <c r="K382" s="222" t="s">
        <v>210</v>
      </c>
      <c r="L382" s="45"/>
      <c r="M382" s="227" t="s">
        <v>1</v>
      </c>
      <c r="N382" s="228" t="s">
        <v>45</v>
      </c>
      <c r="O382" s="92"/>
      <c r="P382" s="229">
        <f>O382*H382</f>
        <v>0</v>
      </c>
      <c r="Q382" s="229">
        <v>0</v>
      </c>
      <c r="R382" s="229">
        <f>Q382*H382</f>
        <v>0</v>
      </c>
      <c r="S382" s="229">
        <v>0</v>
      </c>
      <c r="T382" s="230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31" t="s">
        <v>141</v>
      </c>
      <c r="AT382" s="231" t="s">
        <v>138</v>
      </c>
      <c r="AU382" s="231" t="s">
        <v>90</v>
      </c>
      <c r="AY382" s="18" t="s">
        <v>135</v>
      </c>
      <c r="BE382" s="232">
        <f>IF(N382="základní",J382,0)</f>
        <v>0</v>
      </c>
      <c r="BF382" s="232">
        <f>IF(N382="snížená",J382,0)</f>
        <v>0</v>
      </c>
      <c r="BG382" s="232">
        <f>IF(N382="zákl. přenesená",J382,0)</f>
        <v>0</v>
      </c>
      <c r="BH382" s="232">
        <f>IF(N382="sníž. přenesená",J382,0)</f>
        <v>0</v>
      </c>
      <c r="BI382" s="232">
        <f>IF(N382="nulová",J382,0)</f>
        <v>0</v>
      </c>
      <c r="BJ382" s="18" t="s">
        <v>88</v>
      </c>
      <c r="BK382" s="232">
        <f>ROUND(I382*H382,2)</f>
        <v>0</v>
      </c>
      <c r="BL382" s="18" t="s">
        <v>141</v>
      </c>
      <c r="BM382" s="231" t="s">
        <v>324</v>
      </c>
    </row>
    <row r="383" s="2" customFormat="1" ht="24.15" customHeight="1">
      <c r="A383" s="39"/>
      <c r="B383" s="40"/>
      <c r="C383" s="220" t="s">
        <v>325</v>
      </c>
      <c r="D383" s="220" t="s">
        <v>138</v>
      </c>
      <c r="E383" s="221" t="s">
        <v>326</v>
      </c>
      <c r="F383" s="222" t="s">
        <v>327</v>
      </c>
      <c r="G383" s="223" t="s">
        <v>310</v>
      </c>
      <c r="H383" s="224">
        <v>10.880000000000001</v>
      </c>
      <c r="I383" s="225"/>
      <c r="J383" s="226">
        <f>ROUND(I383*H383,2)</f>
        <v>0</v>
      </c>
      <c r="K383" s="222" t="s">
        <v>210</v>
      </c>
      <c r="L383" s="45"/>
      <c r="M383" s="227" t="s">
        <v>1</v>
      </c>
      <c r="N383" s="228" t="s">
        <v>45</v>
      </c>
      <c r="O383" s="92"/>
      <c r="P383" s="229">
        <f>O383*H383</f>
        <v>0</v>
      </c>
      <c r="Q383" s="229">
        <v>0</v>
      </c>
      <c r="R383" s="229">
        <f>Q383*H383</f>
        <v>0</v>
      </c>
      <c r="S383" s="229">
        <v>0</v>
      </c>
      <c r="T383" s="230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31" t="s">
        <v>141</v>
      </c>
      <c r="AT383" s="231" t="s">
        <v>138</v>
      </c>
      <c r="AU383" s="231" t="s">
        <v>90</v>
      </c>
      <c r="AY383" s="18" t="s">
        <v>135</v>
      </c>
      <c r="BE383" s="232">
        <f>IF(N383="základní",J383,0)</f>
        <v>0</v>
      </c>
      <c r="BF383" s="232">
        <f>IF(N383="snížená",J383,0)</f>
        <v>0</v>
      </c>
      <c r="BG383" s="232">
        <f>IF(N383="zákl. přenesená",J383,0)</f>
        <v>0</v>
      </c>
      <c r="BH383" s="232">
        <f>IF(N383="sníž. přenesená",J383,0)</f>
        <v>0</v>
      </c>
      <c r="BI383" s="232">
        <f>IF(N383="nulová",J383,0)</f>
        <v>0</v>
      </c>
      <c r="BJ383" s="18" t="s">
        <v>88</v>
      </c>
      <c r="BK383" s="232">
        <f>ROUND(I383*H383,2)</f>
        <v>0</v>
      </c>
      <c r="BL383" s="18" t="s">
        <v>141</v>
      </c>
      <c r="BM383" s="231" t="s">
        <v>328</v>
      </c>
    </row>
    <row r="384" s="2" customFormat="1" ht="24.15" customHeight="1">
      <c r="A384" s="39"/>
      <c r="B384" s="40"/>
      <c r="C384" s="220" t="s">
        <v>329</v>
      </c>
      <c r="D384" s="220" t="s">
        <v>138</v>
      </c>
      <c r="E384" s="221" t="s">
        <v>330</v>
      </c>
      <c r="F384" s="222" t="s">
        <v>331</v>
      </c>
      <c r="G384" s="223" t="s">
        <v>310</v>
      </c>
      <c r="H384" s="224">
        <v>108.8</v>
      </c>
      <c r="I384" s="225"/>
      <c r="J384" s="226">
        <f>ROUND(I384*H384,2)</f>
        <v>0</v>
      </c>
      <c r="K384" s="222" t="s">
        <v>210</v>
      </c>
      <c r="L384" s="45"/>
      <c r="M384" s="227" t="s">
        <v>1</v>
      </c>
      <c r="N384" s="228" t="s">
        <v>45</v>
      </c>
      <c r="O384" s="92"/>
      <c r="P384" s="229">
        <f>O384*H384</f>
        <v>0</v>
      </c>
      <c r="Q384" s="229">
        <v>0</v>
      </c>
      <c r="R384" s="229">
        <f>Q384*H384</f>
        <v>0</v>
      </c>
      <c r="S384" s="229">
        <v>0</v>
      </c>
      <c r="T384" s="230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31" t="s">
        <v>141</v>
      </c>
      <c r="AT384" s="231" t="s">
        <v>138</v>
      </c>
      <c r="AU384" s="231" t="s">
        <v>90</v>
      </c>
      <c r="AY384" s="18" t="s">
        <v>135</v>
      </c>
      <c r="BE384" s="232">
        <f>IF(N384="základní",J384,0)</f>
        <v>0</v>
      </c>
      <c r="BF384" s="232">
        <f>IF(N384="snížená",J384,0)</f>
        <v>0</v>
      </c>
      <c r="BG384" s="232">
        <f>IF(N384="zákl. přenesená",J384,0)</f>
        <v>0</v>
      </c>
      <c r="BH384" s="232">
        <f>IF(N384="sníž. přenesená",J384,0)</f>
        <v>0</v>
      </c>
      <c r="BI384" s="232">
        <f>IF(N384="nulová",J384,0)</f>
        <v>0</v>
      </c>
      <c r="BJ384" s="18" t="s">
        <v>88</v>
      </c>
      <c r="BK384" s="232">
        <f>ROUND(I384*H384,2)</f>
        <v>0</v>
      </c>
      <c r="BL384" s="18" t="s">
        <v>141</v>
      </c>
      <c r="BM384" s="231" t="s">
        <v>332</v>
      </c>
    </row>
    <row r="385" s="14" customFormat="1">
      <c r="A385" s="14"/>
      <c r="B385" s="244"/>
      <c r="C385" s="245"/>
      <c r="D385" s="235" t="s">
        <v>143</v>
      </c>
      <c r="E385" s="245"/>
      <c r="F385" s="247" t="s">
        <v>333</v>
      </c>
      <c r="G385" s="245"/>
      <c r="H385" s="248">
        <v>108.8</v>
      </c>
      <c r="I385" s="249"/>
      <c r="J385" s="245"/>
      <c r="K385" s="245"/>
      <c r="L385" s="250"/>
      <c r="M385" s="251"/>
      <c r="N385" s="252"/>
      <c r="O385" s="252"/>
      <c r="P385" s="252"/>
      <c r="Q385" s="252"/>
      <c r="R385" s="252"/>
      <c r="S385" s="252"/>
      <c r="T385" s="253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4" t="s">
        <v>143</v>
      </c>
      <c r="AU385" s="254" t="s">
        <v>90</v>
      </c>
      <c r="AV385" s="14" t="s">
        <v>90</v>
      </c>
      <c r="AW385" s="14" t="s">
        <v>4</v>
      </c>
      <c r="AX385" s="14" t="s">
        <v>88</v>
      </c>
      <c r="AY385" s="254" t="s">
        <v>135</v>
      </c>
    </row>
    <row r="386" s="12" customFormat="1" ht="22.8" customHeight="1">
      <c r="A386" s="12"/>
      <c r="B386" s="204"/>
      <c r="C386" s="205"/>
      <c r="D386" s="206" t="s">
        <v>79</v>
      </c>
      <c r="E386" s="218" t="s">
        <v>334</v>
      </c>
      <c r="F386" s="218" t="s">
        <v>335</v>
      </c>
      <c r="G386" s="205"/>
      <c r="H386" s="205"/>
      <c r="I386" s="208"/>
      <c r="J386" s="219">
        <f>BK386</f>
        <v>0</v>
      </c>
      <c r="K386" s="205"/>
      <c r="L386" s="210"/>
      <c r="M386" s="211"/>
      <c r="N386" s="212"/>
      <c r="O386" s="212"/>
      <c r="P386" s="213">
        <f>P387</f>
        <v>0</v>
      </c>
      <c r="Q386" s="212"/>
      <c r="R386" s="213">
        <f>R387</f>
        <v>0</v>
      </c>
      <c r="S386" s="212"/>
      <c r="T386" s="214">
        <f>T387</f>
        <v>0</v>
      </c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R386" s="215" t="s">
        <v>88</v>
      </c>
      <c r="AT386" s="216" t="s">
        <v>79</v>
      </c>
      <c r="AU386" s="216" t="s">
        <v>88</v>
      </c>
      <c r="AY386" s="215" t="s">
        <v>135</v>
      </c>
      <c r="BK386" s="217">
        <f>BK387</f>
        <v>0</v>
      </c>
    </row>
    <row r="387" s="2" customFormat="1" ht="16.5" customHeight="1">
      <c r="A387" s="39"/>
      <c r="B387" s="40"/>
      <c r="C387" s="220" t="s">
        <v>336</v>
      </c>
      <c r="D387" s="220" t="s">
        <v>138</v>
      </c>
      <c r="E387" s="221" t="s">
        <v>337</v>
      </c>
      <c r="F387" s="222" t="s">
        <v>338</v>
      </c>
      <c r="G387" s="223" t="s">
        <v>310</v>
      </c>
      <c r="H387" s="224">
        <v>7.2949999999999999</v>
      </c>
      <c r="I387" s="225"/>
      <c r="J387" s="226">
        <f>ROUND(I387*H387,2)</f>
        <v>0</v>
      </c>
      <c r="K387" s="222" t="s">
        <v>210</v>
      </c>
      <c r="L387" s="45"/>
      <c r="M387" s="227" t="s">
        <v>1</v>
      </c>
      <c r="N387" s="228" t="s">
        <v>45</v>
      </c>
      <c r="O387" s="92"/>
      <c r="P387" s="229">
        <f>O387*H387</f>
        <v>0</v>
      </c>
      <c r="Q387" s="229">
        <v>0</v>
      </c>
      <c r="R387" s="229">
        <f>Q387*H387</f>
        <v>0</v>
      </c>
      <c r="S387" s="229">
        <v>0</v>
      </c>
      <c r="T387" s="230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31" t="s">
        <v>141</v>
      </c>
      <c r="AT387" s="231" t="s">
        <v>138</v>
      </c>
      <c r="AU387" s="231" t="s">
        <v>90</v>
      </c>
      <c r="AY387" s="18" t="s">
        <v>135</v>
      </c>
      <c r="BE387" s="232">
        <f>IF(N387="základní",J387,0)</f>
        <v>0</v>
      </c>
      <c r="BF387" s="232">
        <f>IF(N387="snížená",J387,0)</f>
        <v>0</v>
      </c>
      <c r="BG387" s="232">
        <f>IF(N387="zákl. přenesená",J387,0)</f>
        <v>0</v>
      </c>
      <c r="BH387" s="232">
        <f>IF(N387="sníž. přenesená",J387,0)</f>
        <v>0</v>
      </c>
      <c r="BI387" s="232">
        <f>IF(N387="nulová",J387,0)</f>
        <v>0</v>
      </c>
      <c r="BJ387" s="18" t="s">
        <v>88</v>
      </c>
      <c r="BK387" s="232">
        <f>ROUND(I387*H387,2)</f>
        <v>0</v>
      </c>
      <c r="BL387" s="18" t="s">
        <v>141</v>
      </c>
      <c r="BM387" s="231" t="s">
        <v>339</v>
      </c>
    </row>
    <row r="388" s="12" customFormat="1" ht="25.92" customHeight="1">
      <c r="A388" s="12"/>
      <c r="B388" s="204"/>
      <c r="C388" s="205"/>
      <c r="D388" s="206" t="s">
        <v>79</v>
      </c>
      <c r="E388" s="207" t="s">
        <v>340</v>
      </c>
      <c r="F388" s="207" t="s">
        <v>341</v>
      </c>
      <c r="G388" s="205"/>
      <c r="H388" s="205"/>
      <c r="I388" s="208"/>
      <c r="J388" s="209">
        <f>BK388</f>
        <v>0</v>
      </c>
      <c r="K388" s="205"/>
      <c r="L388" s="210"/>
      <c r="M388" s="211"/>
      <c r="N388" s="212"/>
      <c r="O388" s="212"/>
      <c r="P388" s="213">
        <f>P389+P400</f>
        <v>0</v>
      </c>
      <c r="Q388" s="212"/>
      <c r="R388" s="213">
        <f>R389+R400</f>
        <v>2.1895823999999999</v>
      </c>
      <c r="S388" s="212"/>
      <c r="T388" s="214">
        <f>T389+T400</f>
        <v>0</v>
      </c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R388" s="215" t="s">
        <v>90</v>
      </c>
      <c r="AT388" s="216" t="s">
        <v>79</v>
      </c>
      <c r="AU388" s="216" t="s">
        <v>80</v>
      </c>
      <c r="AY388" s="215" t="s">
        <v>135</v>
      </c>
      <c r="BK388" s="217">
        <f>BK389+BK400</f>
        <v>0</v>
      </c>
    </row>
    <row r="389" s="12" customFormat="1" ht="22.8" customHeight="1">
      <c r="A389" s="12"/>
      <c r="B389" s="204"/>
      <c r="C389" s="205"/>
      <c r="D389" s="206" t="s">
        <v>79</v>
      </c>
      <c r="E389" s="218" t="s">
        <v>342</v>
      </c>
      <c r="F389" s="218" t="s">
        <v>343</v>
      </c>
      <c r="G389" s="205"/>
      <c r="H389" s="205"/>
      <c r="I389" s="208"/>
      <c r="J389" s="219">
        <f>BK389</f>
        <v>0</v>
      </c>
      <c r="K389" s="205"/>
      <c r="L389" s="210"/>
      <c r="M389" s="211"/>
      <c r="N389" s="212"/>
      <c r="O389" s="212"/>
      <c r="P389" s="213">
        <f>SUM(P390:P399)</f>
        <v>0</v>
      </c>
      <c r="Q389" s="212"/>
      <c r="R389" s="213">
        <f>SUM(R390:R399)</f>
        <v>1.0331664</v>
      </c>
      <c r="S389" s="212"/>
      <c r="T389" s="214">
        <f>SUM(T390:T399)</f>
        <v>0</v>
      </c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R389" s="215" t="s">
        <v>90</v>
      </c>
      <c r="AT389" s="216" t="s">
        <v>79</v>
      </c>
      <c r="AU389" s="216" t="s">
        <v>88</v>
      </c>
      <c r="AY389" s="215" t="s">
        <v>135</v>
      </c>
      <c r="BK389" s="217">
        <f>SUM(BK390:BK399)</f>
        <v>0</v>
      </c>
    </row>
    <row r="390" s="2" customFormat="1" ht="33" customHeight="1">
      <c r="A390" s="39"/>
      <c r="B390" s="40"/>
      <c r="C390" s="220" t="s">
        <v>344</v>
      </c>
      <c r="D390" s="220" t="s">
        <v>138</v>
      </c>
      <c r="E390" s="221" t="s">
        <v>345</v>
      </c>
      <c r="F390" s="222" t="s">
        <v>346</v>
      </c>
      <c r="G390" s="223" t="s">
        <v>153</v>
      </c>
      <c r="H390" s="224">
        <v>25.359999999999999</v>
      </c>
      <c r="I390" s="225"/>
      <c r="J390" s="226">
        <f>ROUND(I390*H390,2)</f>
        <v>0</v>
      </c>
      <c r="K390" s="222" t="s">
        <v>1</v>
      </c>
      <c r="L390" s="45"/>
      <c r="M390" s="227" t="s">
        <v>1</v>
      </c>
      <c r="N390" s="228" t="s">
        <v>45</v>
      </c>
      <c r="O390" s="92"/>
      <c r="P390" s="229">
        <f>O390*H390</f>
        <v>0</v>
      </c>
      <c r="Q390" s="229">
        <v>0.040739999999999998</v>
      </c>
      <c r="R390" s="229">
        <f>Q390*H390</f>
        <v>1.0331664</v>
      </c>
      <c r="S390" s="229">
        <v>0</v>
      </c>
      <c r="T390" s="230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31" t="s">
        <v>227</v>
      </c>
      <c r="AT390" s="231" t="s">
        <v>138</v>
      </c>
      <c r="AU390" s="231" t="s">
        <v>90</v>
      </c>
      <c r="AY390" s="18" t="s">
        <v>135</v>
      </c>
      <c r="BE390" s="232">
        <f>IF(N390="základní",J390,0)</f>
        <v>0</v>
      </c>
      <c r="BF390" s="232">
        <f>IF(N390="snížená",J390,0)</f>
        <v>0</v>
      </c>
      <c r="BG390" s="232">
        <f>IF(N390="zákl. přenesená",J390,0)</f>
        <v>0</v>
      </c>
      <c r="BH390" s="232">
        <f>IF(N390="sníž. přenesená",J390,0)</f>
        <v>0</v>
      </c>
      <c r="BI390" s="232">
        <f>IF(N390="nulová",J390,0)</f>
        <v>0</v>
      </c>
      <c r="BJ390" s="18" t="s">
        <v>88</v>
      </c>
      <c r="BK390" s="232">
        <f>ROUND(I390*H390,2)</f>
        <v>0</v>
      </c>
      <c r="BL390" s="18" t="s">
        <v>227</v>
      </c>
      <c r="BM390" s="231" t="s">
        <v>347</v>
      </c>
    </row>
    <row r="391" s="13" customFormat="1">
      <c r="A391" s="13"/>
      <c r="B391" s="233"/>
      <c r="C391" s="234"/>
      <c r="D391" s="235" t="s">
        <v>143</v>
      </c>
      <c r="E391" s="236" t="s">
        <v>1</v>
      </c>
      <c r="F391" s="237" t="s">
        <v>144</v>
      </c>
      <c r="G391" s="234"/>
      <c r="H391" s="236" t="s">
        <v>1</v>
      </c>
      <c r="I391" s="238"/>
      <c r="J391" s="234"/>
      <c r="K391" s="234"/>
      <c r="L391" s="239"/>
      <c r="M391" s="240"/>
      <c r="N391" s="241"/>
      <c r="O391" s="241"/>
      <c r="P391" s="241"/>
      <c r="Q391" s="241"/>
      <c r="R391" s="241"/>
      <c r="S391" s="241"/>
      <c r="T391" s="242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3" t="s">
        <v>143</v>
      </c>
      <c r="AU391" s="243" t="s">
        <v>90</v>
      </c>
      <c r="AV391" s="13" t="s">
        <v>88</v>
      </c>
      <c r="AW391" s="13" t="s">
        <v>34</v>
      </c>
      <c r="AX391" s="13" t="s">
        <v>80</v>
      </c>
      <c r="AY391" s="243" t="s">
        <v>135</v>
      </c>
    </row>
    <row r="392" s="13" customFormat="1">
      <c r="A392" s="13"/>
      <c r="B392" s="233"/>
      <c r="C392" s="234"/>
      <c r="D392" s="235" t="s">
        <v>143</v>
      </c>
      <c r="E392" s="236" t="s">
        <v>1</v>
      </c>
      <c r="F392" s="237" t="s">
        <v>145</v>
      </c>
      <c r="G392" s="234"/>
      <c r="H392" s="236" t="s">
        <v>1</v>
      </c>
      <c r="I392" s="238"/>
      <c r="J392" s="234"/>
      <c r="K392" s="234"/>
      <c r="L392" s="239"/>
      <c r="M392" s="240"/>
      <c r="N392" s="241"/>
      <c r="O392" s="241"/>
      <c r="P392" s="241"/>
      <c r="Q392" s="241"/>
      <c r="R392" s="241"/>
      <c r="S392" s="241"/>
      <c r="T392" s="242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3" t="s">
        <v>143</v>
      </c>
      <c r="AU392" s="243" t="s">
        <v>90</v>
      </c>
      <c r="AV392" s="13" t="s">
        <v>88</v>
      </c>
      <c r="AW392" s="13" t="s">
        <v>34</v>
      </c>
      <c r="AX392" s="13" t="s">
        <v>80</v>
      </c>
      <c r="AY392" s="243" t="s">
        <v>135</v>
      </c>
    </row>
    <row r="393" s="13" customFormat="1">
      <c r="A393" s="13"/>
      <c r="B393" s="233"/>
      <c r="C393" s="234"/>
      <c r="D393" s="235" t="s">
        <v>143</v>
      </c>
      <c r="E393" s="236" t="s">
        <v>1</v>
      </c>
      <c r="F393" s="237" t="s">
        <v>146</v>
      </c>
      <c r="G393" s="234"/>
      <c r="H393" s="236" t="s">
        <v>1</v>
      </c>
      <c r="I393" s="238"/>
      <c r="J393" s="234"/>
      <c r="K393" s="234"/>
      <c r="L393" s="239"/>
      <c r="M393" s="240"/>
      <c r="N393" s="241"/>
      <c r="O393" s="241"/>
      <c r="P393" s="241"/>
      <c r="Q393" s="241"/>
      <c r="R393" s="241"/>
      <c r="S393" s="241"/>
      <c r="T393" s="242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3" t="s">
        <v>143</v>
      </c>
      <c r="AU393" s="243" t="s">
        <v>90</v>
      </c>
      <c r="AV393" s="13" t="s">
        <v>88</v>
      </c>
      <c r="AW393" s="13" t="s">
        <v>34</v>
      </c>
      <c r="AX393" s="13" t="s">
        <v>80</v>
      </c>
      <c r="AY393" s="243" t="s">
        <v>135</v>
      </c>
    </row>
    <row r="394" s="13" customFormat="1">
      <c r="A394" s="13"/>
      <c r="B394" s="233"/>
      <c r="C394" s="234"/>
      <c r="D394" s="235" t="s">
        <v>143</v>
      </c>
      <c r="E394" s="236" t="s">
        <v>1</v>
      </c>
      <c r="F394" s="237" t="s">
        <v>147</v>
      </c>
      <c r="G394" s="234"/>
      <c r="H394" s="236" t="s">
        <v>1</v>
      </c>
      <c r="I394" s="238"/>
      <c r="J394" s="234"/>
      <c r="K394" s="234"/>
      <c r="L394" s="239"/>
      <c r="M394" s="240"/>
      <c r="N394" s="241"/>
      <c r="O394" s="241"/>
      <c r="P394" s="241"/>
      <c r="Q394" s="241"/>
      <c r="R394" s="241"/>
      <c r="S394" s="241"/>
      <c r="T394" s="242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3" t="s">
        <v>143</v>
      </c>
      <c r="AU394" s="243" t="s">
        <v>90</v>
      </c>
      <c r="AV394" s="13" t="s">
        <v>88</v>
      </c>
      <c r="AW394" s="13" t="s">
        <v>34</v>
      </c>
      <c r="AX394" s="13" t="s">
        <v>80</v>
      </c>
      <c r="AY394" s="243" t="s">
        <v>135</v>
      </c>
    </row>
    <row r="395" s="13" customFormat="1">
      <c r="A395" s="13"/>
      <c r="B395" s="233"/>
      <c r="C395" s="234"/>
      <c r="D395" s="235" t="s">
        <v>143</v>
      </c>
      <c r="E395" s="236" t="s">
        <v>1</v>
      </c>
      <c r="F395" s="237" t="s">
        <v>148</v>
      </c>
      <c r="G395" s="234"/>
      <c r="H395" s="236" t="s">
        <v>1</v>
      </c>
      <c r="I395" s="238"/>
      <c r="J395" s="234"/>
      <c r="K395" s="234"/>
      <c r="L395" s="239"/>
      <c r="M395" s="240"/>
      <c r="N395" s="241"/>
      <c r="O395" s="241"/>
      <c r="P395" s="241"/>
      <c r="Q395" s="241"/>
      <c r="R395" s="241"/>
      <c r="S395" s="241"/>
      <c r="T395" s="242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3" t="s">
        <v>143</v>
      </c>
      <c r="AU395" s="243" t="s">
        <v>90</v>
      </c>
      <c r="AV395" s="13" t="s">
        <v>88</v>
      </c>
      <c r="AW395" s="13" t="s">
        <v>34</v>
      </c>
      <c r="AX395" s="13" t="s">
        <v>80</v>
      </c>
      <c r="AY395" s="243" t="s">
        <v>135</v>
      </c>
    </row>
    <row r="396" s="14" customFormat="1">
      <c r="A396" s="14"/>
      <c r="B396" s="244"/>
      <c r="C396" s="245"/>
      <c r="D396" s="235" t="s">
        <v>143</v>
      </c>
      <c r="E396" s="246" t="s">
        <v>1</v>
      </c>
      <c r="F396" s="247" t="s">
        <v>155</v>
      </c>
      <c r="G396" s="245"/>
      <c r="H396" s="248">
        <v>25.359999999999999</v>
      </c>
      <c r="I396" s="249"/>
      <c r="J396" s="245"/>
      <c r="K396" s="245"/>
      <c r="L396" s="250"/>
      <c r="M396" s="251"/>
      <c r="N396" s="252"/>
      <c r="O396" s="252"/>
      <c r="P396" s="252"/>
      <c r="Q396" s="252"/>
      <c r="R396" s="252"/>
      <c r="S396" s="252"/>
      <c r="T396" s="253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4" t="s">
        <v>143</v>
      </c>
      <c r="AU396" s="254" t="s">
        <v>90</v>
      </c>
      <c r="AV396" s="14" t="s">
        <v>90</v>
      </c>
      <c r="AW396" s="14" t="s">
        <v>34</v>
      </c>
      <c r="AX396" s="14" t="s">
        <v>80</v>
      </c>
      <c r="AY396" s="254" t="s">
        <v>135</v>
      </c>
    </row>
    <row r="397" s="15" customFormat="1">
      <c r="A397" s="15"/>
      <c r="B397" s="255"/>
      <c r="C397" s="256"/>
      <c r="D397" s="235" t="s">
        <v>143</v>
      </c>
      <c r="E397" s="257" t="s">
        <v>1</v>
      </c>
      <c r="F397" s="258" t="s">
        <v>150</v>
      </c>
      <c r="G397" s="256"/>
      <c r="H397" s="259">
        <v>25.359999999999999</v>
      </c>
      <c r="I397" s="260"/>
      <c r="J397" s="256"/>
      <c r="K397" s="256"/>
      <c r="L397" s="261"/>
      <c r="M397" s="262"/>
      <c r="N397" s="263"/>
      <c r="O397" s="263"/>
      <c r="P397" s="263"/>
      <c r="Q397" s="263"/>
      <c r="R397" s="263"/>
      <c r="S397" s="263"/>
      <c r="T397" s="264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T397" s="265" t="s">
        <v>143</v>
      </c>
      <c r="AU397" s="265" t="s">
        <v>90</v>
      </c>
      <c r="AV397" s="15" t="s">
        <v>141</v>
      </c>
      <c r="AW397" s="15" t="s">
        <v>34</v>
      </c>
      <c r="AX397" s="15" t="s">
        <v>88</v>
      </c>
      <c r="AY397" s="265" t="s">
        <v>135</v>
      </c>
    </row>
    <row r="398" s="2" customFormat="1" ht="24.15" customHeight="1">
      <c r="A398" s="39"/>
      <c r="B398" s="40"/>
      <c r="C398" s="220" t="s">
        <v>348</v>
      </c>
      <c r="D398" s="220" t="s">
        <v>138</v>
      </c>
      <c r="E398" s="221" t="s">
        <v>349</v>
      </c>
      <c r="F398" s="222" t="s">
        <v>350</v>
      </c>
      <c r="G398" s="223" t="s">
        <v>351</v>
      </c>
      <c r="H398" s="277"/>
      <c r="I398" s="225"/>
      <c r="J398" s="226">
        <f>ROUND(I398*H398,2)</f>
        <v>0</v>
      </c>
      <c r="K398" s="222" t="s">
        <v>210</v>
      </c>
      <c r="L398" s="45"/>
      <c r="M398" s="227" t="s">
        <v>1</v>
      </c>
      <c r="N398" s="228" t="s">
        <v>45</v>
      </c>
      <c r="O398" s="92"/>
      <c r="P398" s="229">
        <f>O398*H398</f>
        <v>0</v>
      </c>
      <c r="Q398" s="229">
        <v>0</v>
      </c>
      <c r="R398" s="229">
        <f>Q398*H398</f>
        <v>0</v>
      </c>
      <c r="S398" s="229">
        <v>0</v>
      </c>
      <c r="T398" s="230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31" t="s">
        <v>227</v>
      </c>
      <c r="AT398" s="231" t="s">
        <v>138</v>
      </c>
      <c r="AU398" s="231" t="s">
        <v>90</v>
      </c>
      <c r="AY398" s="18" t="s">
        <v>135</v>
      </c>
      <c r="BE398" s="232">
        <f>IF(N398="základní",J398,0)</f>
        <v>0</v>
      </c>
      <c r="BF398" s="232">
        <f>IF(N398="snížená",J398,0)</f>
        <v>0</v>
      </c>
      <c r="BG398" s="232">
        <f>IF(N398="zákl. přenesená",J398,0)</f>
        <v>0</v>
      </c>
      <c r="BH398" s="232">
        <f>IF(N398="sníž. přenesená",J398,0)</f>
        <v>0</v>
      </c>
      <c r="BI398" s="232">
        <f>IF(N398="nulová",J398,0)</f>
        <v>0</v>
      </c>
      <c r="BJ398" s="18" t="s">
        <v>88</v>
      </c>
      <c r="BK398" s="232">
        <f>ROUND(I398*H398,2)</f>
        <v>0</v>
      </c>
      <c r="BL398" s="18" t="s">
        <v>227</v>
      </c>
      <c r="BM398" s="231" t="s">
        <v>352</v>
      </c>
    </row>
    <row r="399" s="2" customFormat="1" ht="24.15" customHeight="1">
      <c r="A399" s="39"/>
      <c r="B399" s="40"/>
      <c r="C399" s="220" t="s">
        <v>353</v>
      </c>
      <c r="D399" s="220" t="s">
        <v>138</v>
      </c>
      <c r="E399" s="221" t="s">
        <v>354</v>
      </c>
      <c r="F399" s="222" t="s">
        <v>355</v>
      </c>
      <c r="G399" s="223" t="s">
        <v>351</v>
      </c>
      <c r="H399" s="277"/>
      <c r="I399" s="225"/>
      <c r="J399" s="226">
        <f>ROUND(I399*H399,2)</f>
        <v>0</v>
      </c>
      <c r="K399" s="222" t="s">
        <v>210</v>
      </c>
      <c r="L399" s="45"/>
      <c r="M399" s="227" t="s">
        <v>1</v>
      </c>
      <c r="N399" s="228" t="s">
        <v>45</v>
      </c>
      <c r="O399" s="92"/>
      <c r="P399" s="229">
        <f>O399*H399</f>
        <v>0</v>
      </c>
      <c r="Q399" s="229">
        <v>0</v>
      </c>
      <c r="R399" s="229">
        <f>Q399*H399</f>
        <v>0</v>
      </c>
      <c r="S399" s="229">
        <v>0</v>
      </c>
      <c r="T399" s="230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31" t="s">
        <v>227</v>
      </c>
      <c r="AT399" s="231" t="s">
        <v>138</v>
      </c>
      <c r="AU399" s="231" t="s">
        <v>90</v>
      </c>
      <c r="AY399" s="18" t="s">
        <v>135</v>
      </c>
      <c r="BE399" s="232">
        <f>IF(N399="základní",J399,0)</f>
        <v>0</v>
      </c>
      <c r="BF399" s="232">
        <f>IF(N399="snížená",J399,0)</f>
        <v>0</v>
      </c>
      <c r="BG399" s="232">
        <f>IF(N399="zákl. přenesená",J399,0)</f>
        <v>0</v>
      </c>
      <c r="BH399" s="232">
        <f>IF(N399="sníž. přenesená",J399,0)</f>
        <v>0</v>
      </c>
      <c r="BI399" s="232">
        <f>IF(N399="nulová",J399,0)</f>
        <v>0</v>
      </c>
      <c r="BJ399" s="18" t="s">
        <v>88</v>
      </c>
      <c r="BK399" s="232">
        <f>ROUND(I399*H399,2)</f>
        <v>0</v>
      </c>
      <c r="BL399" s="18" t="s">
        <v>227</v>
      </c>
      <c r="BM399" s="231" t="s">
        <v>356</v>
      </c>
    </row>
    <row r="400" s="12" customFormat="1" ht="22.8" customHeight="1">
      <c r="A400" s="12"/>
      <c r="B400" s="204"/>
      <c r="C400" s="205"/>
      <c r="D400" s="206" t="s">
        <v>79</v>
      </c>
      <c r="E400" s="218" t="s">
        <v>357</v>
      </c>
      <c r="F400" s="218" t="s">
        <v>358</v>
      </c>
      <c r="G400" s="205"/>
      <c r="H400" s="205"/>
      <c r="I400" s="208"/>
      <c r="J400" s="219">
        <f>BK400</f>
        <v>0</v>
      </c>
      <c r="K400" s="205"/>
      <c r="L400" s="210"/>
      <c r="M400" s="211"/>
      <c r="N400" s="212"/>
      <c r="O400" s="212"/>
      <c r="P400" s="213">
        <f>SUM(P401:P414)</f>
        <v>0</v>
      </c>
      <c r="Q400" s="212"/>
      <c r="R400" s="213">
        <f>SUM(R401:R414)</f>
        <v>1.1564159999999999</v>
      </c>
      <c r="S400" s="212"/>
      <c r="T400" s="214">
        <f>SUM(T401:T414)</f>
        <v>0</v>
      </c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R400" s="215" t="s">
        <v>90</v>
      </c>
      <c r="AT400" s="216" t="s">
        <v>79</v>
      </c>
      <c r="AU400" s="216" t="s">
        <v>88</v>
      </c>
      <c r="AY400" s="215" t="s">
        <v>135</v>
      </c>
      <c r="BK400" s="217">
        <f>SUM(BK401:BK414)</f>
        <v>0</v>
      </c>
    </row>
    <row r="401" s="2" customFormat="1" ht="33" customHeight="1">
      <c r="A401" s="39"/>
      <c r="B401" s="40"/>
      <c r="C401" s="220" t="s">
        <v>359</v>
      </c>
      <c r="D401" s="220" t="s">
        <v>138</v>
      </c>
      <c r="E401" s="221" t="s">
        <v>360</v>
      </c>
      <c r="F401" s="222" t="s">
        <v>361</v>
      </c>
      <c r="G401" s="223" t="s">
        <v>153</v>
      </c>
      <c r="H401" s="224">
        <v>25.359999999999999</v>
      </c>
      <c r="I401" s="225"/>
      <c r="J401" s="226">
        <f>ROUND(I401*H401,2)</f>
        <v>0</v>
      </c>
      <c r="K401" s="222" t="s">
        <v>1</v>
      </c>
      <c r="L401" s="45"/>
      <c r="M401" s="227" t="s">
        <v>1</v>
      </c>
      <c r="N401" s="228" t="s">
        <v>45</v>
      </c>
      <c r="O401" s="92"/>
      <c r="P401" s="229">
        <f>O401*H401</f>
        <v>0</v>
      </c>
      <c r="Q401" s="229">
        <v>0.043999999999999997</v>
      </c>
      <c r="R401" s="229">
        <f>Q401*H401</f>
        <v>1.1158399999999999</v>
      </c>
      <c r="S401" s="229">
        <v>0</v>
      </c>
      <c r="T401" s="230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31" t="s">
        <v>227</v>
      </c>
      <c r="AT401" s="231" t="s">
        <v>138</v>
      </c>
      <c r="AU401" s="231" t="s">
        <v>90</v>
      </c>
      <c r="AY401" s="18" t="s">
        <v>135</v>
      </c>
      <c r="BE401" s="232">
        <f>IF(N401="základní",J401,0)</f>
        <v>0</v>
      </c>
      <c r="BF401" s="232">
        <f>IF(N401="snížená",J401,0)</f>
        <v>0</v>
      </c>
      <c r="BG401" s="232">
        <f>IF(N401="zákl. přenesená",J401,0)</f>
        <v>0</v>
      </c>
      <c r="BH401" s="232">
        <f>IF(N401="sníž. přenesená",J401,0)</f>
        <v>0</v>
      </c>
      <c r="BI401" s="232">
        <f>IF(N401="nulová",J401,0)</f>
        <v>0</v>
      </c>
      <c r="BJ401" s="18" t="s">
        <v>88</v>
      </c>
      <c r="BK401" s="232">
        <f>ROUND(I401*H401,2)</f>
        <v>0</v>
      </c>
      <c r="BL401" s="18" t="s">
        <v>227</v>
      </c>
      <c r="BM401" s="231" t="s">
        <v>362</v>
      </c>
    </row>
    <row r="402" s="13" customFormat="1">
      <c r="A402" s="13"/>
      <c r="B402" s="233"/>
      <c r="C402" s="234"/>
      <c r="D402" s="235" t="s">
        <v>143</v>
      </c>
      <c r="E402" s="236" t="s">
        <v>1</v>
      </c>
      <c r="F402" s="237" t="s">
        <v>144</v>
      </c>
      <c r="G402" s="234"/>
      <c r="H402" s="236" t="s">
        <v>1</v>
      </c>
      <c r="I402" s="238"/>
      <c r="J402" s="234"/>
      <c r="K402" s="234"/>
      <c r="L402" s="239"/>
      <c r="M402" s="240"/>
      <c r="N402" s="241"/>
      <c r="O402" s="241"/>
      <c r="P402" s="241"/>
      <c r="Q402" s="241"/>
      <c r="R402" s="241"/>
      <c r="S402" s="241"/>
      <c r="T402" s="242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3" t="s">
        <v>143</v>
      </c>
      <c r="AU402" s="243" t="s">
        <v>90</v>
      </c>
      <c r="AV402" s="13" t="s">
        <v>88</v>
      </c>
      <c r="AW402" s="13" t="s">
        <v>34</v>
      </c>
      <c r="AX402" s="13" t="s">
        <v>80</v>
      </c>
      <c r="AY402" s="243" t="s">
        <v>135</v>
      </c>
    </row>
    <row r="403" s="13" customFormat="1">
      <c r="A403" s="13"/>
      <c r="B403" s="233"/>
      <c r="C403" s="234"/>
      <c r="D403" s="235" t="s">
        <v>143</v>
      </c>
      <c r="E403" s="236" t="s">
        <v>1</v>
      </c>
      <c r="F403" s="237" t="s">
        <v>145</v>
      </c>
      <c r="G403" s="234"/>
      <c r="H403" s="236" t="s">
        <v>1</v>
      </c>
      <c r="I403" s="238"/>
      <c r="J403" s="234"/>
      <c r="K403" s="234"/>
      <c r="L403" s="239"/>
      <c r="M403" s="240"/>
      <c r="N403" s="241"/>
      <c r="O403" s="241"/>
      <c r="P403" s="241"/>
      <c r="Q403" s="241"/>
      <c r="R403" s="241"/>
      <c r="S403" s="241"/>
      <c r="T403" s="242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3" t="s">
        <v>143</v>
      </c>
      <c r="AU403" s="243" t="s">
        <v>90</v>
      </c>
      <c r="AV403" s="13" t="s">
        <v>88</v>
      </c>
      <c r="AW403" s="13" t="s">
        <v>34</v>
      </c>
      <c r="AX403" s="13" t="s">
        <v>80</v>
      </c>
      <c r="AY403" s="243" t="s">
        <v>135</v>
      </c>
    </row>
    <row r="404" s="13" customFormat="1">
      <c r="A404" s="13"/>
      <c r="B404" s="233"/>
      <c r="C404" s="234"/>
      <c r="D404" s="235" t="s">
        <v>143</v>
      </c>
      <c r="E404" s="236" t="s">
        <v>1</v>
      </c>
      <c r="F404" s="237" t="s">
        <v>148</v>
      </c>
      <c r="G404" s="234"/>
      <c r="H404" s="236" t="s">
        <v>1</v>
      </c>
      <c r="I404" s="238"/>
      <c r="J404" s="234"/>
      <c r="K404" s="234"/>
      <c r="L404" s="239"/>
      <c r="M404" s="240"/>
      <c r="N404" s="241"/>
      <c r="O404" s="241"/>
      <c r="P404" s="241"/>
      <c r="Q404" s="241"/>
      <c r="R404" s="241"/>
      <c r="S404" s="241"/>
      <c r="T404" s="242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3" t="s">
        <v>143</v>
      </c>
      <c r="AU404" s="243" t="s">
        <v>90</v>
      </c>
      <c r="AV404" s="13" t="s">
        <v>88</v>
      </c>
      <c r="AW404" s="13" t="s">
        <v>34</v>
      </c>
      <c r="AX404" s="13" t="s">
        <v>80</v>
      </c>
      <c r="AY404" s="243" t="s">
        <v>135</v>
      </c>
    </row>
    <row r="405" s="14" customFormat="1">
      <c r="A405" s="14"/>
      <c r="B405" s="244"/>
      <c r="C405" s="245"/>
      <c r="D405" s="235" t="s">
        <v>143</v>
      </c>
      <c r="E405" s="246" t="s">
        <v>1</v>
      </c>
      <c r="F405" s="247" t="s">
        <v>155</v>
      </c>
      <c r="G405" s="245"/>
      <c r="H405" s="248">
        <v>25.359999999999999</v>
      </c>
      <c r="I405" s="249"/>
      <c r="J405" s="245"/>
      <c r="K405" s="245"/>
      <c r="L405" s="250"/>
      <c r="M405" s="251"/>
      <c r="N405" s="252"/>
      <c r="O405" s="252"/>
      <c r="P405" s="252"/>
      <c r="Q405" s="252"/>
      <c r="R405" s="252"/>
      <c r="S405" s="252"/>
      <c r="T405" s="253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4" t="s">
        <v>143</v>
      </c>
      <c r="AU405" s="254" t="s">
        <v>90</v>
      </c>
      <c r="AV405" s="14" t="s">
        <v>90</v>
      </c>
      <c r="AW405" s="14" t="s">
        <v>34</v>
      </c>
      <c r="AX405" s="14" t="s">
        <v>80</v>
      </c>
      <c r="AY405" s="254" t="s">
        <v>135</v>
      </c>
    </row>
    <row r="406" s="15" customFormat="1">
      <c r="A406" s="15"/>
      <c r="B406" s="255"/>
      <c r="C406" s="256"/>
      <c r="D406" s="235" t="s">
        <v>143</v>
      </c>
      <c r="E406" s="257" t="s">
        <v>1</v>
      </c>
      <c r="F406" s="258" t="s">
        <v>150</v>
      </c>
      <c r="G406" s="256"/>
      <c r="H406" s="259">
        <v>25.359999999999999</v>
      </c>
      <c r="I406" s="260"/>
      <c r="J406" s="256"/>
      <c r="K406" s="256"/>
      <c r="L406" s="261"/>
      <c r="M406" s="262"/>
      <c r="N406" s="263"/>
      <c r="O406" s="263"/>
      <c r="P406" s="263"/>
      <c r="Q406" s="263"/>
      <c r="R406" s="263"/>
      <c r="S406" s="263"/>
      <c r="T406" s="264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T406" s="265" t="s">
        <v>143</v>
      </c>
      <c r="AU406" s="265" t="s">
        <v>90</v>
      </c>
      <c r="AV406" s="15" t="s">
        <v>141</v>
      </c>
      <c r="AW406" s="15" t="s">
        <v>34</v>
      </c>
      <c r="AX406" s="15" t="s">
        <v>88</v>
      </c>
      <c r="AY406" s="265" t="s">
        <v>135</v>
      </c>
    </row>
    <row r="407" s="2" customFormat="1" ht="24.15" customHeight="1">
      <c r="A407" s="39"/>
      <c r="B407" s="40"/>
      <c r="C407" s="220" t="s">
        <v>363</v>
      </c>
      <c r="D407" s="220" t="s">
        <v>138</v>
      </c>
      <c r="E407" s="221" t="s">
        <v>364</v>
      </c>
      <c r="F407" s="222" t="s">
        <v>365</v>
      </c>
      <c r="G407" s="223" t="s">
        <v>153</v>
      </c>
      <c r="H407" s="224">
        <v>25.359999999999999</v>
      </c>
      <c r="I407" s="225"/>
      <c r="J407" s="226">
        <f>ROUND(I407*H407,2)</f>
        <v>0</v>
      </c>
      <c r="K407" s="222" t="s">
        <v>1</v>
      </c>
      <c r="L407" s="45"/>
      <c r="M407" s="227" t="s">
        <v>1</v>
      </c>
      <c r="N407" s="228" t="s">
        <v>45</v>
      </c>
      <c r="O407" s="92"/>
      <c r="P407" s="229">
        <f>O407*H407</f>
        <v>0</v>
      </c>
      <c r="Q407" s="229">
        <v>0.0016000000000000001</v>
      </c>
      <c r="R407" s="229">
        <f>Q407*H407</f>
        <v>0.040576000000000001</v>
      </c>
      <c r="S407" s="229">
        <v>0</v>
      </c>
      <c r="T407" s="230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31" t="s">
        <v>227</v>
      </c>
      <c r="AT407" s="231" t="s">
        <v>138</v>
      </c>
      <c r="AU407" s="231" t="s">
        <v>90</v>
      </c>
      <c r="AY407" s="18" t="s">
        <v>135</v>
      </c>
      <c r="BE407" s="232">
        <f>IF(N407="základní",J407,0)</f>
        <v>0</v>
      </c>
      <c r="BF407" s="232">
        <f>IF(N407="snížená",J407,0)</f>
        <v>0</v>
      </c>
      <c r="BG407" s="232">
        <f>IF(N407="zákl. přenesená",J407,0)</f>
        <v>0</v>
      </c>
      <c r="BH407" s="232">
        <f>IF(N407="sníž. přenesená",J407,0)</f>
        <v>0</v>
      </c>
      <c r="BI407" s="232">
        <f>IF(N407="nulová",J407,0)</f>
        <v>0</v>
      </c>
      <c r="BJ407" s="18" t="s">
        <v>88</v>
      </c>
      <c r="BK407" s="232">
        <f>ROUND(I407*H407,2)</f>
        <v>0</v>
      </c>
      <c r="BL407" s="18" t="s">
        <v>227</v>
      </c>
      <c r="BM407" s="231" t="s">
        <v>366</v>
      </c>
    </row>
    <row r="408" s="13" customFormat="1">
      <c r="A408" s="13"/>
      <c r="B408" s="233"/>
      <c r="C408" s="234"/>
      <c r="D408" s="235" t="s">
        <v>143</v>
      </c>
      <c r="E408" s="236" t="s">
        <v>1</v>
      </c>
      <c r="F408" s="237" t="s">
        <v>144</v>
      </c>
      <c r="G408" s="234"/>
      <c r="H408" s="236" t="s">
        <v>1</v>
      </c>
      <c r="I408" s="238"/>
      <c r="J408" s="234"/>
      <c r="K408" s="234"/>
      <c r="L408" s="239"/>
      <c r="M408" s="240"/>
      <c r="N408" s="241"/>
      <c r="O408" s="241"/>
      <c r="P408" s="241"/>
      <c r="Q408" s="241"/>
      <c r="R408" s="241"/>
      <c r="S408" s="241"/>
      <c r="T408" s="242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3" t="s">
        <v>143</v>
      </c>
      <c r="AU408" s="243" t="s">
        <v>90</v>
      </c>
      <c r="AV408" s="13" t="s">
        <v>88</v>
      </c>
      <c r="AW408" s="13" t="s">
        <v>34</v>
      </c>
      <c r="AX408" s="13" t="s">
        <v>80</v>
      </c>
      <c r="AY408" s="243" t="s">
        <v>135</v>
      </c>
    </row>
    <row r="409" s="13" customFormat="1">
      <c r="A409" s="13"/>
      <c r="B409" s="233"/>
      <c r="C409" s="234"/>
      <c r="D409" s="235" t="s">
        <v>143</v>
      </c>
      <c r="E409" s="236" t="s">
        <v>1</v>
      </c>
      <c r="F409" s="237" t="s">
        <v>145</v>
      </c>
      <c r="G409" s="234"/>
      <c r="H409" s="236" t="s">
        <v>1</v>
      </c>
      <c r="I409" s="238"/>
      <c r="J409" s="234"/>
      <c r="K409" s="234"/>
      <c r="L409" s="239"/>
      <c r="M409" s="240"/>
      <c r="N409" s="241"/>
      <c r="O409" s="241"/>
      <c r="P409" s="241"/>
      <c r="Q409" s="241"/>
      <c r="R409" s="241"/>
      <c r="S409" s="241"/>
      <c r="T409" s="242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3" t="s">
        <v>143</v>
      </c>
      <c r="AU409" s="243" t="s">
        <v>90</v>
      </c>
      <c r="AV409" s="13" t="s">
        <v>88</v>
      </c>
      <c r="AW409" s="13" t="s">
        <v>34</v>
      </c>
      <c r="AX409" s="13" t="s">
        <v>80</v>
      </c>
      <c r="AY409" s="243" t="s">
        <v>135</v>
      </c>
    </row>
    <row r="410" s="13" customFormat="1">
      <c r="A410" s="13"/>
      <c r="B410" s="233"/>
      <c r="C410" s="234"/>
      <c r="D410" s="235" t="s">
        <v>143</v>
      </c>
      <c r="E410" s="236" t="s">
        <v>1</v>
      </c>
      <c r="F410" s="237" t="s">
        <v>148</v>
      </c>
      <c r="G410" s="234"/>
      <c r="H410" s="236" t="s">
        <v>1</v>
      </c>
      <c r="I410" s="238"/>
      <c r="J410" s="234"/>
      <c r="K410" s="234"/>
      <c r="L410" s="239"/>
      <c r="M410" s="240"/>
      <c r="N410" s="241"/>
      <c r="O410" s="241"/>
      <c r="P410" s="241"/>
      <c r="Q410" s="241"/>
      <c r="R410" s="241"/>
      <c r="S410" s="241"/>
      <c r="T410" s="242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3" t="s">
        <v>143</v>
      </c>
      <c r="AU410" s="243" t="s">
        <v>90</v>
      </c>
      <c r="AV410" s="13" t="s">
        <v>88</v>
      </c>
      <c r="AW410" s="13" t="s">
        <v>34</v>
      </c>
      <c r="AX410" s="13" t="s">
        <v>80</v>
      </c>
      <c r="AY410" s="243" t="s">
        <v>135</v>
      </c>
    </row>
    <row r="411" s="14" customFormat="1">
      <c r="A411" s="14"/>
      <c r="B411" s="244"/>
      <c r="C411" s="245"/>
      <c r="D411" s="235" t="s">
        <v>143</v>
      </c>
      <c r="E411" s="246" t="s">
        <v>1</v>
      </c>
      <c r="F411" s="247" t="s">
        <v>155</v>
      </c>
      <c r="G411" s="245"/>
      <c r="H411" s="248">
        <v>25.359999999999999</v>
      </c>
      <c r="I411" s="249"/>
      <c r="J411" s="245"/>
      <c r="K411" s="245"/>
      <c r="L411" s="250"/>
      <c r="M411" s="251"/>
      <c r="N411" s="252"/>
      <c r="O411" s="252"/>
      <c r="P411" s="252"/>
      <c r="Q411" s="252"/>
      <c r="R411" s="252"/>
      <c r="S411" s="252"/>
      <c r="T411" s="253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4" t="s">
        <v>143</v>
      </c>
      <c r="AU411" s="254" t="s">
        <v>90</v>
      </c>
      <c r="AV411" s="14" t="s">
        <v>90</v>
      </c>
      <c r="AW411" s="14" t="s">
        <v>34</v>
      </c>
      <c r="AX411" s="14" t="s">
        <v>80</v>
      </c>
      <c r="AY411" s="254" t="s">
        <v>135</v>
      </c>
    </row>
    <row r="412" s="15" customFormat="1">
      <c r="A412" s="15"/>
      <c r="B412" s="255"/>
      <c r="C412" s="256"/>
      <c r="D412" s="235" t="s">
        <v>143</v>
      </c>
      <c r="E412" s="257" t="s">
        <v>1</v>
      </c>
      <c r="F412" s="258" t="s">
        <v>150</v>
      </c>
      <c r="G412" s="256"/>
      <c r="H412" s="259">
        <v>25.359999999999999</v>
      </c>
      <c r="I412" s="260"/>
      <c r="J412" s="256"/>
      <c r="K412" s="256"/>
      <c r="L412" s="261"/>
      <c r="M412" s="262"/>
      <c r="N412" s="263"/>
      <c r="O412" s="263"/>
      <c r="P412" s="263"/>
      <c r="Q412" s="263"/>
      <c r="R412" s="263"/>
      <c r="S412" s="263"/>
      <c r="T412" s="264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T412" s="265" t="s">
        <v>143</v>
      </c>
      <c r="AU412" s="265" t="s">
        <v>90</v>
      </c>
      <c r="AV412" s="15" t="s">
        <v>141</v>
      </c>
      <c r="AW412" s="15" t="s">
        <v>34</v>
      </c>
      <c r="AX412" s="15" t="s">
        <v>88</v>
      </c>
      <c r="AY412" s="265" t="s">
        <v>135</v>
      </c>
    </row>
    <row r="413" s="2" customFormat="1" ht="24.15" customHeight="1">
      <c r="A413" s="39"/>
      <c r="B413" s="40"/>
      <c r="C413" s="220" t="s">
        <v>367</v>
      </c>
      <c r="D413" s="220" t="s">
        <v>138</v>
      </c>
      <c r="E413" s="221" t="s">
        <v>368</v>
      </c>
      <c r="F413" s="222" t="s">
        <v>369</v>
      </c>
      <c r="G413" s="223" t="s">
        <v>351</v>
      </c>
      <c r="H413" s="277"/>
      <c r="I413" s="225"/>
      <c r="J413" s="226">
        <f>ROUND(I413*H413,2)</f>
        <v>0</v>
      </c>
      <c r="K413" s="222" t="s">
        <v>210</v>
      </c>
      <c r="L413" s="45"/>
      <c r="M413" s="227" t="s">
        <v>1</v>
      </c>
      <c r="N413" s="228" t="s">
        <v>45</v>
      </c>
      <c r="O413" s="92"/>
      <c r="P413" s="229">
        <f>O413*H413</f>
        <v>0</v>
      </c>
      <c r="Q413" s="229">
        <v>0</v>
      </c>
      <c r="R413" s="229">
        <f>Q413*H413</f>
        <v>0</v>
      </c>
      <c r="S413" s="229">
        <v>0</v>
      </c>
      <c r="T413" s="230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31" t="s">
        <v>227</v>
      </c>
      <c r="AT413" s="231" t="s">
        <v>138</v>
      </c>
      <c r="AU413" s="231" t="s">
        <v>90</v>
      </c>
      <c r="AY413" s="18" t="s">
        <v>135</v>
      </c>
      <c r="BE413" s="232">
        <f>IF(N413="základní",J413,0)</f>
        <v>0</v>
      </c>
      <c r="BF413" s="232">
        <f>IF(N413="snížená",J413,0)</f>
        <v>0</v>
      </c>
      <c r="BG413" s="232">
        <f>IF(N413="zákl. přenesená",J413,0)</f>
        <v>0</v>
      </c>
      <c r="BH413" s="232">
        <f>IF(N413="sníž. přenesená",J413,0)</f>
        <v>0</v>
      </c>
      <c r="BI413" s="232">
        <f>IF(N413="nulová",J413,0)</f>
        <v>0</v>
      </c>
      <c r="BJ413" s="18" t="s">
        <v>88</v>
      </c>
      <c r="BK413" s="232">
        <f>ROUND(I413*H413,2)</f>
        <v>0</v>
      </c>
      <c r="BL413" s="18" t="s">
        <v>227</v>
      </c>
      <c r="BM413" s="231" t="s">
        <v>370</v>
      </c>
    </row>
    <row r="414" s="2" customFormat="1" ht="24.15" customHeight="1">
      <c r="A414" s="39"/>
      <c r="B414" s="40"/>
      <c r="C414" s="220" t="s">
        <v>371</v>
      </c>
      <c r="D414" s="220" t="s">
        <v>138</v>
      </c>
      <c r="E414" s="221" t="s">
        <v>372</v>
      </c>
      <c r="F414" s="222" t="s">
        <v>373</v>
      </c>
      <c r="G414" s="223" t="s">
        <v>351</v>
      </c>
      <c r="H414" s="277"/>
      <c r="I414" s="225"/>
      <c r="J414" s="226">
        <f>ROUND(I414*H414,2)</f>
        <v>0</v>
      </c>
      <c r="K414" s="222" t="s">
        <v>210</v>
      </c>
      <c r="L414" s="45"/>
      <c r="M414" s="278" t="s">
        <v>1</v>
      </c>
      <c r="N414" s="279" t="s">
        <v>45</v>
      </c>
      <c r="O414" s="280"/>
      <c r="P414" s="281">
        <f>O414*H414</f>
        <v>0</v>
      </c>
      <c r="Q414" s="281">
        <v>0</v>
      </c>
      <c r="R414" s="281">
        <f>Q414*H414</f>
        <v>0</v>
      </c>
      <c r="S414" s="281">
        <v>0</v>
      </c>
      <c r="T414" s="282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31" t="s">
        <v>227</v>
      </c>
      <c r="AT414" s="231" t="s">
        <v>138</v>
      </c>
      <c r="AU414" s="231" t="s">
        <v>90</v>
      </c>
      <c r="AY414" s="18" t="s">
        <v>135</v>
      </c>
      <c r="BE414" s="232">
        <f>IF(N414="základní",J414,0)</f>
        <v>0</v>
      </c>
      <c r="BF414" s="232">
        <f>IF(N414="snížená",J414,0)</f>
        <v>0</v>
      </c>
      <c r="BG414" s="232">
        <f>IF(N414="zákl. přenesená",J414,0)</f>
        <v>0</v>
      </c>
      <c r="BH414" s="232">
        <f>IF(N414="sníž. přenesená",J414,0)</f>
        <v>0</v>
      </c>
      <c r="BI414" s="232">
        <f>IF(N414="nulová",J414,0)</f>
        <v>0</v>
      </c>
      <c r="BJ414" s="18" t="s">
        <v>88</v>
      </c>
      <c r="BK414" s="232">
        <f>ROUND(I414*H414,2)</f>
        <v>0</v>
      </c>
      <c r="BL414" s="18" t="s">
        <v>227</v>
      </c>
      <c r="BM414" s="231" t="s">
        <v>374</v>
      </c>
    </row>
    <row r="415" s="2" customFormat="1" ht="6.96" customHeight="1">
      <c r="A415" s="39"/>
      <c r="B415" s="67"/>
      <c r="C415" s="68"/>
      <c r="D415" s="68"/>
      <c r="E415" s="68"/>
      <c r="F415" s="68"/>
      <c r="G415" s="68"/>
      <c r="H415" s="68"/>
      <c r="I415" s="68"/>
      <c r="J415" s="68"/>
      <c r="K415" s="68"/>
      <c r="L415" s="45"/>
      <c r="M415" s="39"/>
      <c r="O415" s="39"/>
      <c r="P415" s="39"/>
      <c r="Q415" s="39"/>
      <c r="R415" s="39"/>
      <c r="S415" s="39"/>
      <c r="T415" s="39"/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</row>
  </sheetData>
  <sheetProtection sheet="1" autoFilter="0" formatColumns="0" formatRows="0" objects="1" scenarios="1" spinCount="100000" saltValue="Tfh/XNjiFm1dqNkFOjY3MdMt/KBb/7uE6kJeMcf7K40Rvs6L9X2oHHCKoQEMGN0Qf0RrlOokELFDI2VE85hd5Q==" hashValue="lts8U3Zbz+K4tYAIr9aBtfi6aPM7bbAs8bQ4HwsoOqPdPE6qt7pFNJXGHiz9ResSh/rVi6aKDCssZ38oSMRDIA==" algorithmName="SHA-512" password="CC3D"/>
  <autoFilter ref="C126:K414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90</v>
      </c>
    </row>
    <row r="4" s="1" customFormat="1" ht="24.96" customHeight="1">
      <c r="B4" s="21"/>
      <c r="D4" s="140" t="s">
        <v>101</v>
      </c>
      <c r="L4" s="21"/>
      <c r="M4" s="14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2" t="s">
        <v>16</v>
      </c>
      <c r="L6" s="21"/>
    </row>
    <row r="7" s="1" customFormat="1" ht="26.25" customHeight="1">
      <c r="B7" s="21"/>
      <c r="E7" s="143" t="str">
        <f>'Rekapitulace stavby'!K6</f>
        <v>Obnova hřbitovní kaple Zmrtvýchvstání Páně v Knapovci a restaurování vnitřních omítek</v>
      </c>
      <c r="F7" s="142"/>
      <c r="G7" s="142"/>
      <c r="H7" s="142"/>
      <c r="L7" s="21"/>
    </row>
    <row r="8" s="2" customFormat="1" ht="12" customHeight="1">
      <c r="A8" s="39"/>
      <c r="B8" s="45"/>
      <c r="C8" s="39"/>
      <c r="D8" s="142" t="s">
        <v>102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4" t="s">
        <v>375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</v>
      </c>
      <c r="G11" s="39"/>
      <c r="H11" s="39"/>
      <c r="I11" s="142" t="s">
        <v>19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2" t="s">
        <v>20</v>
      </c>
      <c r="E12" s="39"/>
      <c r="F12" s="145" t="s">
        <v>21</v>
      </c>
      <c r="G12" s="39"/>
      <c r="H12" s="39"/>
      <c r="I12" s="142" t="s">
        <v>22</v>
      </c>
      <c r="J12" s="146" t="str">
        <f>'Rekapitulace stavby'!AN8</f>
        <v>27. 2. 2023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5" t="s">
        <v>26</v>
      </c>
      <c r="F15" s="39"/>
      <c r="G15" s="39"/>
      <c r="H15" s="39"/>
      <c r="I15" s="142" t="s">
        <v>27</v>
      </c>
      <c r="J15" s="145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28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30</v>
      </c>
      <c r="E20" s="39"/>
      <c r="F20" s="39"/>
      <c r="G20" s="39"/>
      <c r="H20" s="39"/>
      <c r="I20" s="142" t="s">
        <v>25</v>
      </c>
      <c r="J20" s="145" t="s">
        <v>31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">
        <v>32</v>
      </c>
      <c r="F21" s="39"/>
      <c r="G21" s="39"/>
      <c r="H21" s="39"/>
      <c r="I21" s="142" t="s">
        <v>27</v>
      </c>
      <c r="J21" s="145" t="s">
        <v>33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35</v>
      </c>
      <c r="E23" s="39"/>
      <c r="F23" s="39"/>
      <c r="G23" s="39"/>
      <c r="H23" s="39"/>
      <c r="I23" s="142" t="s">
        <v>25</v>
      </c>
      <c r="J23" s="145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">
        <v>37</v>
      </c>
      <c r="F24" s="39"/>
      <c r="G24" s="39"/>
      <c r="H24" s="39"/>
      <c r="I24" s="142" t="s">
        <v>27</v>
      </c>
      <c r="J24" s="145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39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2" t="s">
        <v>40</v>
      </c>
      <c r="E30" s="39"/>
      <c r="F30" s="39"/>
      <c r="G30" s="39"/>
      <c r="H30" s="39"/>
      <c r="I30" s="39"/>
      <c r="J30" s="153">
        <f>ROUND(J119,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4" t="s">
        <v>42</v>
      </c>
      <c r="G32" s="39"/>
      <c r="H32" s="39"/>
      <c r="I32" s="154" t="s">
        <v>41</v>
      </c>
      <c r="J32" s="154" t="s">
        <v>43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5" t="s">
        <v>44</v>
      </c>
      <c r="E33" s="142" t="s">
        <v>45</v>
      </c>
      <c r="F33" s="156">
        <f>ROUND((SUM(BE119:BE125)),  2)</f>
        <v>0</v>
      </c>
      <c r="G33" s="39"/>
      <c r="H33" s="39"/>
      <c r="I33" s="157">
        <v>0.20999999999999999</v>
      </c>
      <c r="J33" s="156">
        <f>ROUND(((SUM(BE119:BE125))*I33),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46</v>
      </c>
      <c r="F34" s="156">
        <f>ROUND((SUM(BF119:BF125)),  2)</f>
        <v>0</v>
      </c>
      <c r="G34" s="39"/>
      <c r="H34" s="39"/>
      <c r="I34" s="157">
        <v>0.14999999999999999</v>
      </c>
      <c r="J34" s="156">
        <f>ROUND(((SUM(BF119:BF125))*I34),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47</v>
      </c>
      <c r="F35" s="156">
        <f>ROUND((SUM(BG119:BG125)),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48</v>
      </c>
      <c r="F36" s="156">
        <f>ROUND((SUM(BH119:BH125)),  2)</f>
        <v>0</v>
      </c>
      <c r="G36" s="39"/>
      <c r="H36" s="39"/>
      <c r="I36" s="157">
        <v>0.14999999999999999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49</v>
      </c>
      <c r="F37" s="156">
        <f>ROUND((SUM(BI119:BI125)),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8"/>
      <c r="D39" s="159" t="s">
        <v>50</v>
      </c>
      <c r="E39" s="160"/>
      <c r="F39" s="160"/>
      <c r="G39" s="161" t="s">
        <v>51</v>
      </c>
      <c r="H39" s="162" t="s">
        <v>52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5" t="s">
        <v>53</v>
      </c>
      <c r="E50" s="166"/>
      <c r="F50" s="166"/>
      <c r="G50" s="165" t="s">
        <v>54</v>
      </c>
      <c r="H50" s="166"/>
      <c r="I50" s="166"/>
      <c r="J50" s="166"/>
      <c r="K50" s="16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7" t="s">
        <v>55</v>
      </c>
      <c r="E61" s="168"/>
      <c r="F61" s="169" t="s">
        <v>56</v>
      </c>
      <c r="G61" s="167" t="s">
        <v>55</v>
      </c>
      <c r="H61" s="168"/>
      <c r="I61" s="168"/>
      <c r="J61" s="170" t="s">
        <v>56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5" t="s">
        <v>57</v>
      </c>
      <c r="E65" s="171"/>
      <c r="F65" s="171"/>
      <c r="G65" s="165" t="s">
        <v>58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7" t="s">
        <v>55</v>
      </c>
      <c r="E76" s="168"/>
      <c r="F76" s="169" t="s">
        <v>56</v>
      </c>
      <c r="G76" s="167" t="s">
        <v>55</v>
      </c>
      <c r="H76" s="168"/>
      <c r="I76" s="168"/>
      <c r="J76" s="170" t="s">
        <v>56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6" t="str">
        <f>E7</f>
        <v>Obnova hřbitovní kaple Zmrtvýchvstání Páně v Knapovci a restaurování vnitřních omítek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102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 xml:space="preserve">VON - Vedlejší a ostatní náklady stavby 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Knapovec</v>
      </c>
      <c r="G89" s="41"/>
      <c r="H89" s="41"/>
      <c r="I89" s="33" t="s">
        <v>22</v>
      </c>
      <c r="J89" s="80" t="str">
        <f>IF(J12="","",J12)</f>
        <v>27. 2. 2023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Ústí nad Orlicí</v>
      </c>
      <c r="G91" s="41"/>
      <c r="H91" s="41"/>
      <c r="I91" s="33" t="s">
        <v>30</v>
      </c>
      <c r="J91" s="37" t="str">
        <f>E21</f>
        <v>INRECO,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BACing s.r.o.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105</v>
      </c>
      <c r="D94" s="178"/>
      <c r="E94" s="178"/>
      <c r="F94" s="178"/>
      <c r="G94" s="178"/>
      <c r="H94" s="178"/>
      <c r="I94" s="178"/>
      <c r="J94" s="179" t="s">
        <v>106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107</v>
      </c>
      <c r="D96" s="41"/>
      <c r="E96" s="41"/>
      <c r="F96" s="41"/>
      <c r="G96" s="41"/>
      <c r="H96" s="41"/>
      <c r="I96" s="41"/>
      <c r="J96" s="111">
        <f>J119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108</v>
      </c>
    </row>
    <row r="97" s="9" customFormat="1" ht="24.96" customHeight="1">
      <c r="A97" s="9"/>
      <c r="B97" s="181"/>
      <c r="C97" s="182"/>
      <c r="D97" s="183" t="s">
        <v>376</v>
      </c>
      <c r="E97" s="184"/>
      <c r="F97" s="184"/>
      <c r="G97" s="184"/>
      <c r="H97" s="184"/>
      <c r="I97" s="184"/>
      <c r="J97" s="185">
        <f>J120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377</v>
      </c>
      <c r="E98" s="190"/>
      <c r="F98" s="190"/>
      <c r="G98" s="190"/>
      <c r="H98" s="190"/>
      <c r="I98" s="190"/>
      <c r="J98" s="191">
        <f>J121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7"/>
      <c r="C99" s="188"/>
      <c r="D99" s="189" t="s">
        <v>378</v>
      </c>
      <c r="E99" s="190"/>
      <c r="F99" s="190"/>
      <c r="G99" s="190"/>
      <c r="H99" s="190"/>
      <c r="I99" s="190"/>
      <c r="J99" s="191">
        <f>J124</f>
        <v>0</v>
      </c>
      <c r="K99" s="188"/>
      <c r="L99" s="19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6.96" customHeight="1">
      <c r="A101" s="39"/>
      <c r="B101" s="67"/>
      <c r="C101" s="68"/>
      <c r="D101" s="68"/>
      <c r="E101" s="68"/>
      <c r="F101" s="68"/>
      <c r="G101" s="68"/>
      <c r="H101" s="68"/>
      <c r="I101" s="68"/>
      <c r="J101" s="68"/>
      <c r="K101" s="68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5" s="2" customFormat="1" ht="6.96" customHeight="1">
      <c r="A105" s="39"/>
      <c r="B105" s="69"/>
      <c r="C105" s="70"/>
      <c r="D105" s="70"/>
      <c r="E105" s="70"/>
      <c r="F105" s="70"/>
      <c r="G105" s="70"/>
      <c r="H105" s="70"/>
      <c r="I105" s="70"/>
      <c r="J105" s="70"/>
      <c r="K105" s="70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24.96" customHeight="1">
      <c r="A106" s="39"/>
      <c r="B106" s="40"/>
      <c r="C106" s="24" t="s">
        <v>120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16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6.25" customHeight="1">
      <c r="A109" s="39"/>
      <c r="B109" s="40"/>
      <c r="C109" s="41"/>
      <c r="D109" s="41"/>
      <c r="E109" s="176" t="str">
        <f>E7</f>
        <v>Obnova hřbitovní kaple Zmrtvýchvstání Páně v Knapovci a restaurování vnitřních omítek</v>
      </c>
      <c r="F109" s="33"/>
      <c r="G109" s="33"/>
      <c r="H109" s="33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102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77" t="str">
        <f>E9</f>
        <v xml:space="preserve">VON - Vedlejší a ostatní náklady stavby </v>
      </c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20</v>
      </c>
      <c r="D113" s="41"/>
      <c r="E113" s="41"/>
      <c r="F113" s="28" t="str">
        <f>F12</f>
        <v>Knapovec</v>
      </c>
      <c r="G113" s="41"/>
      <c r="H113" s="41"/>
      <c r="I113" s="33" t="s">
        <v>22</v>
      </c>
      <c r="J113" s="80" t="str">
        <f>IF(J12="","",J12)</f>
        <v>27. 2. 2023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5.15" customHeight="1">
      <c r="A115" s="39"/>
      <c r="B115" s="40"/>
      <c r="C115" s="33" t="s">
        <v>24</v>
      </c>
      <c r="D115" s="41"/>
      <c r="E115" s="41"/>
      <c r="F115" s="28" t="str">
        <f>E15</f>
        <v>Město Ústí nad Orlicí</v>
      </c>
      <c r="G115" s="41"/>
      <c r="H115" s="41"/>
      <c r="I115" s="33" t="s">
        <v>30</v>
      </c>
      <c r="J115" s="37" t="str">
        <f>E21</f>
        <v>INRECO, s.r.o.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28</v>
      </c>
      <c r="D116" s="41"/>
      <c r="E116" s="41"/>
      <c r="F116" s="28" t="str">
        <f>IF(E18="","",E18)</f>
        <v>Vyplň údaj</v>
      </c>
      <c r="G116" s="41"/>
      <c r="H116" s="41"/>
      <c r="I116" s="33" t="s">
        <v>35</v>
      </c>
      <c r="J116" s="37" t="str">
        <f>E24</f>
        <v>BACing s.r.o.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0.32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11" customFormat="1" ht="29.28" customHeight="1">
      <c r="A118" s="193"/>
      <c r="B118" s="194"/>
      <c r="C118" s="195" t="s">
        <v>121</v>
      </c>
      <c r="D118" s="196" t="s">
        <v>65</v>
      </c>
      <c r="E118" s="196" t="s">
        <v>61</v>
      </c>
      <c r="F118" s="196" t="s">
        <v>62</v>
      </c>
      <c r="G118" s="196" t="s">
        <v>122</v>
      </c>
      <c r="H118" s="196" t="s">
        <v>123</v>
      </c>
      <c r="I118" s="196" t="s">
        <v>124</v>
      </c>
      <c r="J118" s="196" t="s">
        <v>106</v>
      </c>
      <c r="K118" s="197" t="s">
        <v>125</v>
      </c>
      <c r="L118" s="198"/>
      <c r="M118" s="101" t="s">
        <v>1</v>
      </c>
      <c r="N118" s="102" t="s">
        <v>44</v>
      </c>
      <c r="O118" s="102" t="s">
        <v>126</v>
      </c>
      <c r="P118" s="102" t="s">
        <v>127</v>
      </c>
      <c r="Q118" s="102" t="s">
        <v>128</v>
      </c>
      <c r="R118" s="102" t="s">
        <v>129</v>
      </c>
      <c r="S118" s="102" t="s">
        <v>130</v>
      </c>
      <c r="T118" s="103" t="s">
        <v>131</v>
      </c>
      <c r="U118" s="193"/>
      <c r="V118" s="193"/>
      <c r="W118" s="193"/>
      <c r="X118" s="193"/>
      <c r="Y118" s="193"/>
      <c r="Z118" s="193"/>
      <c r="AA118" s="193"/>
      <c r="AB118" s="193"/>
      <c r="AC118" s="193"/>
      <c r="AD118" s="193"/>
      <c r="AE118" s="193"/>
    </row>
    <row r="119" s="2" customFormat="1" ht="22.8" customHeight="1">
      <c r="A119" s="39"/>
      <c r="B119" s="40"/>
      <c r="C119" s="108" t="s">
        <v>132</v>
      </c>
      <c r="D119" s="41"/>
      <c r="E119" s="41"/>
      <c r="F119" s="41"/>
      <c r="G119" s="41"/>
      <c r="H119" s="41"/>
      <c r="I119" s="41"/>
      <c r="J119" s="199">
        <f>BK119</f>
        <v>0</v>
      </c>
      <c r="K119" s="41"/>
      <c r="L119" s="45"/>
      <c r="M119" s="104"/>
      <c r="N119" s="200"/>
      <c r="O119" s="105"/>
      <c r="P119" s="201">
        <f>P120</f>
        <v>0</v>
      </c>
      <c r="Q119" s="105"/>
      <c r="R119" s="201">
        <f>R120</f>
        <v>0</v>
      </c>
      <c r="S119" s="105"/>
      <c r="T119" s="202">
        <f>T120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79</v>
      </c>
      <c r="AU119" s="18" t="s">
        <v>108</v>
      </c>
      <c r="BK119" s="203">
        <f>BK120</f>
        <v>0</v>
      </c>
    </row>
    <row r="120" s="12" customFormat="1" ht="25.92" customHeight="1">
      <c r="A120" s="12"/>
      <c r="B120" s="204"/>
      <c r="C120" s="205"/>
      <c r="D120" s="206" t="s">
        <v>79</v>
      </c>
      <c r="E120" s="207" t="s">
        <v>379</v>
      </c>
      <c r="F120" s="207" t="s">
        <v>380</v>
      </c>
      <c r="G120" s="205"/>
      <c r="H120" s="205"/>
      <c r="I120" s="208"/>
      <c r="J120" s="209">
        <f>BK120</f>
        <v>0</v>
      </c>
      <c r="K120" s="205"/>
      <c r="L120" s="210"/>
      <c r="M120" s="211"/>
      <c r="N120" s="212"/>
      <c r="O120" s="212"/>
      <c r="P120" s="213">
        <f>P121+P124</f>
        <v>0</v>
      </c>
      <c r="Q120" s="212"/>
      <c r="R120" s="213">
        <f>R121+R124</f>
        <v>0</v>
      </c>
      <c r="S120" s="212"/>
      <c r="T120" s="214">
        <f>T121+T124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5" t="s">
        <v>172</v>
      </c>
      <c r="AT120" s="216" t="s">
        <v>79</v>
      </c>
      <c r="AU120" s="216" t="s">
        <v>80</v>
      </c>
      <c r="AY120" s="215" t="s">
        <v>135</v>
      </c>
      <c r="BK120" s="217">
        <f>BK121+BK124</f>
        <v>0</v>
      </c>
    </row>
    <row r="121" s="12" customFormat="1" ht="22.8" customHeight="1">
      <c r="A121" s="12"/>
      <c r="B121" s="204"/>
      <c r="C121" s="205"/>
      <c r="D121" s="206" t="s">
        <v>79</v>
      </c>
      <c r="E121" s="218" t="s">
        <v>381</v>
      </c>
      <c r="F121" s="218" t="s">
        <v>382</v>
      </c>
      <c r="G121" s="205"/>
      <c r="H121" s="205"/>
      <c r="I121" s="208"/>
      <c r="J121" s="219">
        <f>BK121</f>
        <v>0</v>
      </c>
      <c r="K121" s="205"/>
      <c r="L121" s="210"/>
      <c r="M121" s="211"/>
      <c r="N121" s="212"/>
      <c r="O121" s="212"/>
      <c r="P121" s="213">
        <f>SUM(P122:P123)</f>
        <v>0</v>
      </c>
      <c r="Q121" s="212"/>
      <c r="R121" s="213">
        <f>SUM(R122:R123)</f>
        <v>0</v>
      </c>
      <c r="S121" s="212"/>
      <c r="T121" s="214">
        <f>SUM(T122:T123)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5" t="s">
        <v>172</v>
      </c>
      <c r="AT121" s="216" t="s">
        <v>79</v>
      </c>
      <c r="AU121" s="216" t="s">
        <v>88</v>
      </c>
      <c r="AY121" s="215" t="s">
        <v>135</v>
      </c>
      <c r="BK121" s="217">
        <f>SUM(BK122:BK123)</f>
        <v>0</v>
      </c>
    </row>
    <row r="122" s="2" customFormat="1" ht="16.5" customHeight="1">
      <c r="A122" s="39"/>
      <c r="B122" s="40"/>
      <c r="C122" s="220" t="s">
        <v>88</v>
      </c>
      <c r="D122" s="220" t="s">
        <v>138</v>
      </c>
      <c r="E122" s="221" t="s">
        <v>383</v>
      </c>
      <c r="F122" s="222" t="s">
        <v>384</v>
      </c>
      <c r="G122" s="223" t="s">
        <v>385</v>
      </c>
      <c r="H122" s="224">
        <v>1</v>
      </c>
      <c r="I122" s="225"/>
      <c r="J122" s="226">
        <f>ROUND(I122*H122,2)</f>
        <v>0</v>
      </c>
      <c r="K122" s="222" t="s">
        <v>1</v>
      </c>
      <c r="L122" s="45"/>
      <c r="M122" s="227" t="s">
        <v>1</v>
      </c>
      <c r="N122" s="228" t="s">
        <v>45</v>
      </c>
      <c r="O122" s="92"/>
      <c r="P122" s="229">
        <f>O122*H122</f>
        <v>0</v>
      </c>
      <c r="Q122" s="229">
        <v>0</v>
      </c>
      <c r="R122" s="229">
        <f>Q122*H122</f>
        <v>0</v>
      </c>
      <c r="S122" s="229">
        <v>0</v>
      </c>
      <c r="T122" s="230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1" t="s">
        <v>386</v>
      </c>
      <c r="AT122" s="231" t="s">
        <v>138</v>
      </c>
      <c r="AU122" s="231" t="s">
        <v>90</v>
      </c>
      <c r="AY122" s="18" t="s">
        <v>135</v>
      </c>
      <c r="BE122" s="232">
        <f>IF(N122="základní",J122,0)</f>
        <v>0</v>
      </c>
      <c r="BF122" s="232">
        <f>IF(N122="snížená",J122,0)</f>
        <v>0</v>
      </c>
      <c r="BG122" s="232">
        <f>IF(N122="zákl. přenesená",J122,0)</f>
        <v>0</v>
      </c>
      <c r="BH122" s="232">
        <f>IF(N122="sníž. přenesená",J122,0)</f>
        <v>0</v>
      </c>
      <c r="BI122" s="232">
        <f>IF(N122="nulová",J122,0)</f>
        <v>0</v>
      </c>
      <c r="BJ122" s="18" t="s">
        <v>88</v>
      </c>
      <c r="BK122" s="232">
        <f>ROUND(I122*H122,2)</f>
        <v>0</v>
      </c>
      <c r="BL122" s="18" t="s">
        <v>386</v>
      </c>
      <c r="BM122" s="231" t="s">
        <v>387</v>
      </c>
    </row>
    <row r="123" s="2" customFormat="1" ht="16.5" customHeight="1">
      <c r="A123" s="39"/>
      <c r="B123" s="40"/>
      <c r="C123" s="220" t="s">
        <v>90</v>
      </c>
      <c r="D123" s="220" t="s">
        <v>138</v>
      </c>
      <c r="E123" s="221" t="s">
        <v>388</v>
      </c>
      <c r="F123" s="222" t="s">
        <v>389</v>
      </c>
      <c r="G123" s="223" t="s">
        <v>385</v>
      </c>
      <c r="H123" s="224">
        <v>1</v>
      </c>
      <c r="I123" s="225"/>
      <c r="J123" s="226">
        <f>ROUND(I123*H123,2)</f>
        <v>0</v>
      </c>
      <c r="K123" s="222" t="s">
        <v>1</v>
      </c>
      <c r="L123" s="45"/>
      <c r="M123" s="227" t="s">
        <v>1</v>
      </c>
      <c r="N123" s="228" t="s">
        <v>45</v>
      </c>
      <c r="O123" s="92"/>
      <c r="P123" s="229">
        <f>O123*H123</f>
        <v>0</v>
      </c>
      <c r="Q123" s="229">
        <v>0</v>
      </c>
      <c r="R123" s="229">
        <f>Q123*H123</f>
        <v>0</v>
      </c>
      <c r="S123" s="229">
        <v>0</v>
      </c>
      <c r="T123" s="230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1" t="s">
        <v>386</v>
      </c>
      <c r="AT123" s="231" t="s">
        <v>138</v>
      </c>
      <c r="AU123" s="231" t="s">
        <v>90</v>
      </c>
      <c r="AY123" s="18" t="s">
        <v>135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18" t="s">
        <v>88</v>
      </c>
      <c r="BK123" s="232">
        <f>ROUND(I123*H123,2)</f>
        <v>0</v>
      </c>
      <c r="BL123" s="18" t="s">
        <v>386</v>
      </c>
      <c r="BM123" s="231" t="s">
        <v>390</v>
      </c>
    </row>
    <row r="124" s="12" customFormat="1" ht="22.8" customHeight="1">
      <c r="A124" s="12"/>
      <c r="B124" s="204"/>
      <c r="C124" s="205"/>
      <c r="D124" s="206" t="s">
        <v>79</v>
      </c>
      <c r="E124" s="218" t="s">
        <v>391</v>
      </c>
      <c r="F124" s="218" t="s">
        <v>392</v>
      </c>
      <c r="G124" s="205"/>
      <c r="H124" s="205"/>
      <c r="I124" s="208"/>
      <c r="J124" s="219">
        <f>BK124</f>
        <v>0</v>
      </c>
      <c r="K124" s="205"/>
      <c r="L124" s="210"/>
      <c r="M124" s="211"/>
      <c r="N124" s="212"/>
      <c r="O124" s="212"/>
      <c r="P124" s="213">
        <f>P125</f>
        <v>0</v>
      </c>
      <c r="Q124" s="212"/>
      <c r="R124" s="213">
        <f>R125</f>
        <v>0</v>
      </c>
      <c r="S124" s="212"/>
      <c r="T124" s="214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5" t="s">
        <v>172</v>
      </c>
      <c r="AT124" s="216" t="s">
        <v>79</v>
      </c>
      <c r="AU124" s="216" t="s">
        <v>88</v>
      </c>
      <c r="AY124" s="215" t="s">
        <v>135</v>
      </c>
      <c r="BK124" s="217">
        <f>BK125</f>
        <v>0</v>
      </c>
    </row>
    <row r="125" s="2" customFormat="1" ht="24.15" customHeight="1">
      <c r="A125" s="39"/>
      <c r="B125" s="40"/>
      <c r="C125" s="220" t="s">
        <v>160</v>
      </c>
      <c r="D125" s="220" t="s">
        <v>138</v>
      </c>
      <c r="E125" s="221" t="s">
        <v>393</v>
      </c>
      <c r="F125" s="222" t="s">
        <v>394</v>
      </c>
      <c r="G125" s="223" t="s">
        <v>385</v>
      </c>
      <c r="H125" s="224">
        <v>1</v>
      </c>
      <c r="I125" s="225"/>
      <c r="J125" s="226">
        <f>ROUND(I125*H125,2)</f>
        <v>0</v>
      </c>
      <c r="K125" s="222" t="s">
        <v>1</v>
      </c>
      <c r="L125" s="45"/>
      <c r="M125" s="278" t="s">
        <v>1</v>
      </c>
      <c r="N125" s="279" t="s">
        <v>45</v>
      </c>
      <c r="O125" s="280"/>
      <c r="P125" s="281">
        <f>O125*H125</f>
        <v>0</v>
      </c>
      <c r="Q125" s="281">
        <v>0</v>
      </c>
      <c r="R125" s="281">
        <f>Q125*H125</f>
        <v>0</v>
      </c>
      <c r="S125" s="281">
        <v>0</v>
      </c>
      <c r="T125" s="282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1" t="s">
        <v>386</v>
      </c>
      <c r="AT125" s="231" t="s">
        <v>138</v>
      </c>
      <c r="AU125" s="231" t="s">
        <v>90</v>
      </c>
      <c r="AY125" s="18" t="s">
        <v>135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8" t="s">
        <v>88</v>
      </c>
      <c r="BK125" s="232">
        <f>ROUND(I125*H125,2)</f>
        <v>0</v>
      </c>
      <c r="BL125" s="18" t="s">
        <v>386</v>
      </c>
      <c r="BM125" s="231" t="s">
        <v>395</v>
      </c>
    </row>
    <row r="126" s="2" customFormat="1" ht="6.96" customHeight="1">
      <c r="A126" s="39"/>
      <c r="B126" s="67"/>
      <c r="C126" s="68"/>
      <c r="D126" s="68"/>
      <c r="E126" s="68"/>
      <c r="F126" s="68"/>
      <c r="G126" s="68"/>
      <c r="H126" s="68"/>
      <c r="I126" s="68"/>
      <c r="J126" s="68"/>
      <c r="K126" s="68"/>
      <c r="L126" s="45"/>
      <c r="M126" s="39"/>
      <c r="O126" s="39"/>
      <c r="P126" s="39"/>
      <c r="Q126" s="39"/>
      <c r="R126" s="39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</sheetData>
  <sheetProtection sheet="1" autoFilter="0" formatColumns="0" formatRows="0" objects="1" scenarios="1" spinCount="100000" saltValue="LynWRpB5iBILMvTDZkSW4jyxLu+OyDJJ/5Fv6IuPiWW4+9JslkLLo2ScQfgcSYxqtcQyAtQ84pPB88RYHdM4NQ==" hashValue="4pIHQNKMYFQEuIEM08VIQbxhCTm1yToZurVsz5s+y5Occ0DqsCSku9h4Mb3fotf8zDz7DaNx/F9uWTmVv8aFRw==" algorithmName="SHA-512" password="CC3D"/>
  <autoFilter ref="C118:K125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8"/>
      <c r="C3" s="139"/>
      <c r="D3" s="139"/>
      <c r="E3" s="139"/>
      <c r="F3" s="139"/>
      <c r="G3" s="139"/>
      <c r="H3" s="21"/>
    </row>
    <row r="4" s="1" customFormat="1" ht="24.96" customHeight="1">
      <c r="B4" s="21"/>
      <c r="C4" s="140" t="s">
        <v>396</v>
      </c>
      <c r="H4" s="21"/>
    </row>
    <row r="5" s="1" customFormat="1" ht="12" customHeight="1">
      <c r="B5" s="21"/>
      <c r="C5" s="283" t="s">
        <v>13</v>
      </c>
      <c r="D5" s="149" t="s">
        <v>14</v>
      </c>
      <c r="E5" s="1"/>
      <c r="F5" s="1"/>
      <c r="H5" s="21"/>
    </row>
    <row r="6" s="1" customFormat="1" ht="36.96" customHeight="1">
      <c r="B6" s="21"/>
      <c r="C6" s="284" t="s">
        <v>16</v>
      </c>
      <c r="D6" s="285" t="s">
        <v>17</v>
      </c>
      <c r="E6" s="1"/>
      <c r="F6" s="1"/>
      <c r="H6" s="21"/>
    </row>
    <row r="7" s="1" customFormat="1" ht="16.5" customHeight="1">
      <c r="B7" s="21"/>
      <c r="C7" s="142" t="s">
        <v>22</v>
      </c>
      <c r="D7" s="146" t="str">
        <f>'Rekapitulace stavby'!AN8</f>
        <v>27. 2. 2023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193"/>
      <c r="B9" s="286"/>
      <c r="C9" s="287" t="s">
        <v>61</v>
      </c>
      <c r="D9" s="288" t="s">
        <v>62</v>
      </c>
      <c r="E9" s="288" t="s">
        <v>122</v>
      </c>
      <c r="F9" s="289" t="s">
        <v>397</v>
      </c>
      <c r="G9" s="193"/>
      <c r="H9" s="286"/>
    </row>
    <row r="10" s="2" customFormat="1" ht="26.4" customHeight="1">
      <c r="A10" s="39"/>
      <c r="B10" s="45"/>
      <c r="C10" s="290" t="s">
        <v>14</v>
      </c>
      <c r="D10" s="290" t="s">
        <v>17</v>
      </c>
      <c r="E10" s="39"/>
      <c r="F10" s="39"/>
      <c r="G10" s="39"/>
      <c r="H10" s="45"/>
    </row>
    <row r="11" s="2" customFormat="1" ht="16.8" customHeight="1">
      <c r="A11" s="39"/>
      <c r="B11" s="45"/>
      <c r="C11" s="291" t="s">
        <v>398</v>
      </c>
      <c r="D11" s="292" t="s">
        <v>398</v>
      </c>
      <c r="E11" s="293" t="s">
        <v>96</v>
      </c>
      <c r="F11" s="294">
        <v>0.34000000000000002</v>
      </c>
      <c r="G11" s="39"/>
      <c r="H11" s="45"/>
    </row>
    <row r="12" s="2" customFormat="1" ht="16.8" customHeight="1">
      <c r="A12" s="39"/>
      <c r="B12" s="45"/>
      <c r="C12" s="291" t="s">
        <v>399</v>
      </c>
      <c r="D12" s="292" t="s">
        <v>400</v>
      </c>
      <c r="E12" s="293" t="s">
        <v>153</v>
      </c>
      <c r="F12" s="294">
        <v>160.40000000000001</v>
      </c>
      <c r="G12" s="39"/>
      <c r="H12" s="45"/>
    </row>
    <row r="13" s="2" customFormat="1" ht="16.8" customHeight="1">
      <c r="A13" s="39"/>
      <c r="B13" s="45"/>
      <c r="C13" s="291" t="s">
        <v>94</v>
      </c>
      <c r="D13" s="292" t="s">
        <v>95</v>
      </c>
      <c r="E13" s="293" t="s">
        <v>96</v>
      </c>
      <c r="F13" s="294">
        <v>101.44</v>
      </c>
      <c r="G13" s="39"/>
      <c r="H13" s="45"/>
    </row>
    <row r="14" s="2" customFormat="1" ht="16.8" customHeight="1">
      <c r="A14" s="39"/>
      <c r="B14" s="45"/>
      <c r="C14" s="291" t="s">
        <v>401</v>
      </c>
      <c r="D14" s="292" t="s">
        <v>402</v>
      </c>
      <c r="E14" s="293" t="s">
        <v>96</v>
      </c>
      <c r="F14" s="294">
        <v>8.8239999999999998</v>
      </c>
      <c r="G14" s="39"/>
      <c r="H14" s="45"/>
    </row>
    <row r="15" s="2" customFormat="1" ht="16.8" customHeight="1">
      <c r="A15" s="39"/>
      <c r="B15" s="45"/>
      <c r="C15" s="291" t="s">
        <v>98</v>
      </c>
      <c r="D15" s="292" t="s">
        <v>99</v>
      </c>
      <c r="E15" s="293" t="s">
        <v>96</v>
      </c>
      <c r="F15" s="294">
        <v>2.5459999999999998</v>
      </c>
      <c r="G15" s="39"/>
      <c r="H15" s="45"/>
    </row>
    <row r="16" s="2" customFormat="1" ht="26.4" customHeight="1">
      <c r="A16" s="39"/>
      <c r="B16" s="45"/>
      <c r="C16" s="290" t="s">
        <v>403</v>
      </c>
      <c r="D16" s="290" t="s">
        <v>86</v>
      </c>
      <c r="E16" s="39"/>
      <c r="F16" s="39"/>
      <c r="G16" s="39"/>
      <c r="H16" s="45"/>
    </row>
    <row r="17" s="2" customFormat="1" ht="16.8" customHeight="1">
      <c r="A17" s="39"/>
      <c r="B17" s="45"/>
      <c r="C17" s="291" t="s">
        <v>398</v>
      </c>
      <c r="D17" s="292" t="s">
        <v>398</v>
      </c>
      <c r="E17" s="293" t="s">
        <v>96</v>
      </c>
      <c r="F17" s="294">
        <v>0.34000000000000002</v>
      </c>
      <c r="G17" s="39"/>
      <c r="H17" s="45"/>
    </row>
    <row r="18" s="2" customFormat="1" ht="16.8" customHeight="1">
      <c r="A18" s="39"/>
      <c r="B18" s="45"/>
      <c r="C18" s="291" t="s">
        <v>399</v>
      </c>
      <c r="D18" s="292" t="s">
        <v>400</v>
      </c>
      <c r="E18" s="293" t="s">
        <v>153</v>
      </c>
      <c r="F18" s="294">
        <v>160.40000000000001</v>
      </c>
      <c r="G18" s="39"/>
      <c r="H18" s="45"/>
    </row>
    <row r="19" s="2" customFormat="1" ht="16.8" customHeight="1">
      <c r="A19" s="39"/>
      <c r="B19" s="45"/>
      <c r="C19" s="291" t="s">
        <v>94</v>
      </c>
      <c r="D19" s="292" t="s">
        <v>95</v>
      </c>
      <c r="E19" s="293" t="s">
        <v>96</v>
      </c>
      <c r="F19" s="294">
        <v>101.44</v>
      </c>
      <c r="G19" s="39"/>
      <c r="H19" s="45"/>
    </row>
    <row r="20" s="2" customFormat="1" ht="16.8" customHeight="1">
      <c r="A20" s="39"/>
      <c r="B20" s="45"/>
      <c r="C20" s="295" t="s">
        <v>1</v>
      </c>
      <c r="D20" s="295" t="s">
        <v>144</v>
      </c>
      <c r="E20" s="18" t="s">
        <v>1</v>
      </c>
      <c r="F20" s="296">
        <v>0</v>
      </c>
      <c r="G20" s="39"/>
      <c r="H20" s="45"/>
    </row>
    <row r="21" s="2" customFormat="1" ht="16.8" customHeight="1">
      <c r="A21" s="39"/>
      <c r="B21" s="45"/>
      <c r="C21" s="295" t="s">
        <v>1</v>
      </c>
      <c r="D21" s="295" t="s">
        <v>212</v>
      </c>
      <c r="E21" s="18" t="s">
        <v>1</v>
      </c>
      <c r="F21" s="296">
        <v>0</v>
      </c>
      <c r="G21" s="39"/>
      <c r="H21" s="45"/>
    </row>
    <row r="22" s="2" customFormat="1" ht="16.8" customHeight="1">
      <c r="A22" s="39"/>
      <c r="B22" s="45"/>
      <c r="C22" s="295" t="s">
        <v>1</v>
      </c>
      <c r="D22" s="295" t="s">
        <v>213</v>
      </c>
      <c r="E22" s="18" t="s">
        <v>1</v>
      </c>
      <c r="F22" s="296">
        <v>101.44</v>
      </c>
      <c r="G22" s="39"/>
      <c r="H22" s="45"/>
    </row>
    <row r="23" s="2" customFormat="1" ht="16.8" customHeight="1">
      <c r="A23" s="39"/>
      <c r="B23" s="45"/>
      <c r="C23" s="295" t="s">
        <v>94</v>
      </c>
      <c r="D23" s="295" t="s">
        <v>150</v>
      </c>
      <c r="E23" s="18" t="s">
        <v>1</v>
      </c>
      <c r="F23" s="296">
        <v>101.44</v>
      </c>
      <c r="G23" s="39"/>
      <c r="H23" s="45"/>
    </row>
    <row r="24" s="2" customFormat="1" ht="16.8" customHeight="1">
      <c r="A24" s="39"/>
      <c r="B24" s="45"/>
      <c r="C24" s="297" t="s">
        <v>404</v>
      </c>
      <c r="D24" s="39"/>
      <c r="E24" s="39"/>
      <c r="F24" s="39"/>
      <c r="G24" s="39"/>
      <c r="H24" s="45"/>
    </row>
    <row r="25" s="2" customFormat="1" ht="16.8" customHeight="1">
      <c r="A25" s="39"/>
      <c r="B25" s="45"/>
      <c r="C25" s="295" t="s">
        <v>208</v>
      </c>
      <c r="D25" s="295" t="s">
        <v>209</v>
      </c>
      <c r="E25" s="18" t="s">
        <v>96</v>
      </c>
      <c r="F25" s="296">
        <v>101.44</v>
      </c>
      <c r="G25" s="39"/>
      <c r="H25" s="45"/>
    </row>
    <row r="26" s="2" customFormat="1">
      <c r="A26" s="39"/>
      <c r="B26" s="45"/>
      <c r="C26" s="295" t="s">
        <v>215</v>
      </c>
      <c r="D26" s="295" t="s">
        <v>216</v>
      </c>
      <c r="E26" s="18" t="s">
        <v>96</v>
      </c>
      <c r="F26" s="296">
        <v>18259.200000000001</v>
      </c>
      <c r="G26" s="39"/>
      <c r="H26" s="45"/>
    </row>
    <row r="27" s="2" customFormat="1">
      <c r="A27" s="39"/>
      <c r="B27" s="45"/>
      <c r="C27" s="295" t="s">
        <v>220</v>
      </c>
      <c r="D27" s="295" t="s">
        <v>221</v>
      </c>
      <c r="E27" s="18" t="s">
        <v>96</v>
      </c>
      <c r="F27" s="296">
        <v>101.44</v>
      </c>
      <c r="G27" s="39"/>
      <c r="H27" s="45"/>
    </row>
    <row r="28" s="2" customFormat="1" ht="16.8" customHeight="1">
      <c r="A28" s="39"/>
      <c r="B28" s="45"/>
      <c r="C28" s="291" t="s">
        <v>401</v>
      </c>
      <c r="D28" s="292" t="s">
        <v>402</v>
      </c>
      <c r="E28" s="293" t="s">
        <v>96</v>
      </c>
      <c r="F28" s="294">
        <v>8.8239999999999998</v>
      </c>
      <c r="G28" s="39"/>
      <c r="H28" s="45"/>
    </row>
    <row r="29" s="2" customFormat="1" ht="16.8" customHeight="1">
      <c r="A29" s="39"/>
      <c r="B29" s="45"/>
      <c r="C29" s="291" t="s">
        <v>98</v>
      </c>
      <c r="D29" s="292" t="s">
        <v>99</v>
      </c>
      <c r="E29" s="293" t="s">
        <v>96</v>
      </c>
      <c r="F29" s="294">
        <v>2.5459999999999998</v>
      </c>
      <c r="G29" s="39"/>
      <c r="H29" s="45"/>
    </row>
    <row r="30" s="2" customFormat="1" ht="7.44" customHeight="1">
      <c r="A30" s="39"/>
      <c r="B30" s="172"/>
      <c r="C30" s="173"/>
      <c r="D30" s="173"/>
      <c r="E30" s="173"/>
      <c r="F30" s="173"/>
      <c r="G30" s="173"/>
      <c r="H30" s="45"/>
    </row>
    <row r="31" s="2" customFormat="1">
      <c r="A31" s="39"/>
      <c r="B31" s="39"/>
      <c r="C31" s="39"/>
      <c r="D31" s="39"/>
      <c r="E31" s="39"/>
      <c r="F31" s="39"/>
      <c r="G31" s="39"/>
      <c r="H31" s="39"/>
    </row>
  </sheetData>
  <sheetProtection sheet="1" formatColumns="0" formatRows="0" objects="1" scenarios="1" spinCount="100000" saltValue="4WcSEz0wcbIw/kBqeZpEXc1oZ7Fmh1D6y6yuoGaYzcsKwZUr0BGMqSBJlQMnyEDWEF5q9FYaZhVg9S4ygpZAIQ==" hashValue="rrIe/SCtGTD7Zop8Kt2Ec5C+Jo0qiXRBf84uEegwwhxya9bekcgqmlEdTrEh63t4uuyOLbXp7W+cJQzPSdcQ6Q==" algorithmName="SHA-512" password="CC3D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DESKTOP-JGLBK2V\katcha</dc:creator>
  <cp:lastModifiedBy>DESKTOP-JGLBK2V\katcha</cp:lastModifiedBy>
  <dcterms:created xsi:type="dcterms:W3CDTF">2023-02-27T06:21:11Z</dcterms:created>
  <dcterms:modified xsi:type="dcterms:W3CDTF">2023-02-27T06:21:16Z</dcterms:modified>
</cp:coreProperties>
</file>